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C:\Users\Employee\Desktop\Research Files\"/>
    </mc:Choice>
  </mc:AlternateContent>
  <xr:revisionPtr revIDLastSave="0" documentId="8_{C771CB55-78EC-42B4-845F-54D001D3EC42}" xr6:coauthVersionLast="47" xr6:coauthVersionMax="47" xr10:uidLastSave="{00000000-0000-0000-0000-000000000000}"/>
  <bookViews>
    <workbookView xWindow="-108" yWindow="-108" windowWidth="23256" windowHeight="12576" xr2:uid="{00000000-000D-0000-FFFF-FFFF00000000}"/>
  </bookViews>
  <sheets>
    <sheet name="Site A" sheetId="1" r:id="rId1"/>
    <sheet name="Site B" sheetId="2" r:id="rId2"/>
    <sheet name="Site C" sheetId="3" r:id="rId3"/>
    <sheet name="Site D" sheetId="4" r:id="rId4"/>
    <sheet name="Site E" sheetId="5" r:id="rId5"/>
    <sheet name="Site F" sheetId="6" r:id="rId6"/>
    <sheet name="Site H" sheetId="8" r:id="rId7"/>
    <sheet name="Site I" sheetId="9" r:id="rId8"/>
    <sheet name="Sample location" sheetId="10" r:id="rId9"/>
    <sheet name="Methods" sheetId="11"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107" i="9" l="1"/>
  <c r="V107" i="9"/>
  <c r="D107" i="9"/>
  <c r="G112" i="8"/>
  <c r="G106" i="8"/>
  <c r="V112" i="8"/>
  <c r="V106" i="8"/>
  <c r="D112" i="8"/>
  <c r="D106" i="8"/>
  <c r="G103" i="6"/>
  <c r="G110" i="6"/>
  <c r="V110" i="6"/>
  <c r="V103" i="6"/>
  <c r="D110" i="6"/>
  <c r="D103" i="6"/>
  <c r="G108" i="5"/>
  <c r="G101" i="5"/>
  <c r="V109" i="5"/>
  <c r="V102" i="5"/>
  <c r="D108" i="5"/>
  <c r="D101" i="5"/>
  <c r="F5" i="4"/>
  <c r="U5" i="4"/>
  <c r="C5" i="4"/>
  <c r="F12" i="3"/>
  <c r="F4" i="3"/>
  <c r="U12" i="3"/>
  <c r="U4" i="3"/>
  <c r="C12" i="3"/>
  <c r="C4" i="3"/>
  <c r="F3" i="2"/>
  <c r="U3" i="2"/>
  <c r="C3" i="2"/>
  <c r="F11" i="1"/>
  <c r="F2" i="1"/>
  <c r="U11" i="1"/>
  <c r="U2" i="1"/>
  <c r="C11" i="1"/>
  <c r="P92" i="9"/>
  <c r="P91" i="9"/>
  <c r="P90" i="9"/>
  <c r="P89" i="9"/>
  <c r="P85" i="9"/>
  <c r="P80" i="9"/>
  <c r="P82" i="8"/>
  <c r="P79" i="8"/>
</calcChain>
</file>

<file path=xl/sharedStrings.xml><?xml version="1.0" encoding="utf-8"?>
<sst xmlns="http://schemas.openxmlformats.org/spreadsheetml/2006/main" count="117" uniqueCount="13">
  <si>
    <t>Site A</t>
  </si>
  <si>
    <t>Formerly Site 4</t>
  </si>
  <si>
    <t>Formerly Site 3</t>
  </si>
  <si>
    <t>Formerly Site 2</t>
  </si>
  <si>
    <t>Formerly Site 1</t>
  </si>
  <si>
    <t>pH</t>
  </si>
  <si>
    <t>Nitrate (mg/L)</t>
  </si>
  <si>
    <t>Phosphorus (ug/L)</t>
  </si>
  <si>
    <t>Dissolved Oxygen (mg/L)</t>
  </si>
  <si>
    <t>Conductivity (uS/cm)</t>
  </si>
  <si>
    <t>Turbidity (NTU)</t>
  </si>
  <si>
    <t>Date</t>
  </si>
  <si>
    <t xml:space="preserve">NH3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</si>
</sst>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rgb="FF000000"/>
      <name val="Calibri"/>
      <family val="2"/>
      <scheme val="minor"/>
    </font>
    <font>
      <sz val="12"/>
      <color theme="1"/>
      <name val="Calibri"/>
      <family val="2"/>
      <scheme val="minor"/>
    </font>
    <font>
      <sz val="10"/>
      <color theme="1"/>
      <name val="Arial"/>
      <family val="2"/>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2">
    <xf numFmtId="0" fontId="0" fillId="0" borderId="0"/>
    <xf numFmtId="0" fontId="1" fillId="0" borderId="0"/>
  </cellStyleXfs>
  <cellXfs count="47">
    <xf numFmtId="0" fontId="0" fillId="0" borderId="0" xfId="0"/>
    <xf numFmtId="0" fontId="0" fillId="0" borderId="0" xfId="0" applyFont="1" applyBorder="1" applyAlignment="1">
      <alignment horizontal="center"/>
    </xf>
    <xf numFmtId="14" fontId="0" fillId="0" borderId="0" xfId="0" applyNumberFormat="1" applyFont="1" applyFill="1" applyBorder="1" applyAlignment="1">
      <alignment horizontal="center"/>
    </xf>
    <xf numFmtId="14" fontId="4" fillId="0" borderId="0" xfId="0" applyNumberFormat="1" applyFont="1" applyFill="1" applyBorder="1" applyAlignment="1">
      <alignment horizontal="center"/>
    </xf>
    <xf numFmtId="14" fontId="0" fillId="0" borderId="0" xfId="0" applyNumberFormat="1" applyFont="1" applyFill="1" applyBorder="1"/>
    <xf numFmtId="14" fontId="4" fillId="0" borderId="0" xfId="0" applyNumberFormat="1" applyFont="1" applyFill="1" applyBorder="1"/>
    <xf numFmtId="2" fontId="0" fillId="0" borderId="0" xfId="0" applyNumberFormat="1"/>
    <xf numFmtId="0" fontId="0" fillId="0" borderId="0" xfId="0" applyBorder="1"/>
    <xf numFmtId="2" fontId="0" fillId="0" borderId="0" xfId="0" applyNumberFormat="1" applyFill="1" applyBorder="1" applyAlignment="1">
      <alignment horizontal="center"/>
    </xf>
    <xf numFmtId="0" fontId="0" fillId="0" borderId="0" xfId="0" applyFont="1" applyBorder="1"/>
    <xf numFmtId="2" fontId="0" fillId="0" borderId="0" xfId="0" applyNumberFormat="1" applyBorder="1"/>
    <xf numFmtId="0" fontId="0" fillId="0" borderId="0" xfId="0" applyFill="1" applyBorder="1"/>
    <xf numFmtId="0" fontId="3" fillId="0" borderId="0" xfId="0" applyFont="1" applyFill="1" applyBorder="1"/>
    <xf numFmtId="14" fontId="0" fillId="0" borderId="0" xfId="0" applyNumberFormat="1" applyFill="1" applyBorder="1"/>
    <xf numFmtId="14" fontId="0" fillId="0" borderId="0" xfId="0" applyNumberFormat="1" applyFill="1" applyBorder="1" applyAlignment="1">
      <alignment horizontal="center"/>
    </xf>
    <xf numFmtId="164" fontId="0" fillId="0" borderId="0" xfId="0" applyNumberFormat="1" applyFont="1" applyFill="1" applyBorder="1" applyAlignment="1">
      <alignment horizontal="right"/>
    </xf>
    <xf numFmtId="164" fontId="5" fillId="0" borderId="0" xfId="0" applyNumberFormat="1" applyFont="1" applyFill="1" applyBorder="1" applyAlignment="1">
      <alignment horizontal="right"/>
    </xf>
    <xf numFmtId="2" fontId="3" fillId="0" borderId="0" xfId="0" applyNumberFormat="1" applyFont="1" applyFill="1" applyBorder="1"/>
    <xf numFmtId="0" fontId="0" fillId="0" borderId="0" xfId="0" applyFont="1" applyFill="1" applyBorder="1" applyAlignment="1">
      <alignment horizontal="center"/>
    </xf>
    <xf numFmtId="0" fontId="0" fillId="0" borderId="0" xfId="0" applyFont="1" applyFill="1" applyBorder="1"/>
    <xf numFmtId="1" fontId="3" fillId="0" borderId="0" xfId="0" applyNumberFormat="1" applyFont="1" applyFill="1" applyBorder="1"/>
    <xf numFmtId="2" fontId="0" fillId="0" borderId="0" xfId="0" applyNumberFormat="1" applyFill="1" applyBorder="1"/>
    <xf numFmtId="2" fontId="5" fillId="0" borderId="0" xfId="0" applyNumberFormat="1" applyFont="1" applyFill="1" applyBorder="1" applyAlignment="1">
      <alignment horizontal="right"/>
    </xf>
    <xf numFmtId="164" fontId="0" fillId="0" borderId="0" xfId="0" applyNumberFormat="1" applyFont="1" applyFill="1" applyBorder="1" applyAlignment="1">
      <alignment horizontal="right" wrapText="1"/>
    </xf>
    <xf numFmtId="164" fontId="4" fillId="0" borderId="0" xfId="0" applyNumberFormat="1" applyFont="1" applyFill="1" applyBorder="1" applyAlignment="1">
      <alignment horizontal="right"/>
    </xf>
    <xf numFmtId="164" fontId="2" fillId="0" borderId="0" xfId="0" quotePrefix="1" applyNumberFormat="1" applyFont="1" applyFill="1" applyBorder="1" applyAlignment="1">
      <alignment horizontal="right"/>
    </xf>
    <xf numFmtId="0" fontId="0" fillId="0" borderId="0" xfId="0" applyFill="1" applyBorder="1" applyAlignment="1">
      <alignment horizontal="center"/>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1" applyFont="1" applyFill="1" applyBorder="1" applyAlignment="1">
      <alignment horizontal="right" vertical="center"/>
    </xf>
    <xf numFmtId="0" fontId="0" fillId="0" borderId="0" xfId="0" applyFont="1" applyFill="1" applyBorder="1" applyAlignment="1">
      <alignment horizontal="right" vertical="center"/>
    </xf>
    <xf numFmtId="164" fontId="0" fillId="0" borderId="0" xfId="0" applyNumberFormat="1" applyFont="1" applyBorder="1" applyAlignment="1">
      <alignment horizontal="center"/>
    </xf>
    <xf numFmtId="0" fontId="0" fillId="0" borderId="0" xfId="1" applyFont="1" applyBorder="1" applyAlignment="1">
      <alignment horizontal="center" vertical="center"/>
    </xf>
    <xf numFmtId="0" fontId="0" fillId="0" borderId="0" xfId="0" applyFont="1" applyBorder="1" applyAlignment="1">
      <alignment horizontal="center" vertical="center"/>
    </xf>
    <xf numFmtId="0" fontId="6" fillId="0" borderId="0" xfId="0" applyFont="1" applyBorder="1" applyAlignment="1">
      <alignment horizontal="center" vertical="center"/>
    </xf>
    <xf numFmtId="0" fontId="0" fillId="2" borderId="0" xfId="0" applyFont="1" applyFill="1" applyBorder="1" applyAlignment="1">
      <alignment horizontal="center"/>
    </xf>
    <xf numFmtId="0" fontId="0" fillId="2" borderId="0" xfId="1" applyFont="1" applyFill="1" applyBorder="1" applyAlignment="1">
      <alignment horizontal="center" vertical="center"/>
    </xf>
    <xf numFmtId="0" fontId="0" fillId="2" borderId="0" xfId="0" applyFont="1" applyFill="1" applyBorder="1" applyAlignment="1">
      <alignment horizontal="center" vertical="center"/>
    </xf>
    <xf numFmtId="0" fontId="6" fillId="2" borderId="0" xfId="0" applyFont="1" applyFill="1" applyBorder="1" applyAlignment="1">
      <alignment horizontal="center" vertical="center"/>
    </xf>
    <xf numFmtId="164" fontId="0" fillId="0" borderId="0" xfId="0" applyNumberFormat="1" applyBorder="1" applyAlignment="1">
      <alignment horizontal="center"/>
    </xf>
    <xf numFmtId="2" fontId="0" fillId="0" borderId="0" xfId="0" applyNumberFormat="1" applyFont="1" applyFill="1" applyBorder="1" applyAlignment="1">
      <alignment horizontal="right"/>
    </xf>
    <xf numFmtId="2" fontId="0" fillId="0" borderId="0" xfId="0" applyNumberFormat="1" applyFont="1" applyFill="1" applyBorder="1"/>
    <xf numFmtId="2" fontId="0" fillId="0" borderId="0" xfId="0" applyNumberFormat="1" applyFont="1" applyFill="1" applyBorder="1" applyAlignment="1">
      <alignment horizontal="center"/>
    </xf>
    <xf numFmtId="2" fontId="0" fillId="0" borderId="0" xfId="0" applyNumberFormat="1" applyFont="1" applyFill="1" applyBorder="1" applyAlignment="1">
      <alignment horizontal="right" wrapText="1"/>
    </xf>
    <xf numFmtId="14" fontId="7" fillId="0" borderId="0" xfId="0" applyNumberFormat="1" applyFont="1" applyBorder="1" applyAlignment="1">
      <alignment horizontal="right" wrapText="1"/>
    </xf>
    <xf numFmtId="0" fontId="7" fillId="0" borderId="0" xfId="0" applyFont="1" applyBorder="1" applyAlignment="1">
      <alignment horizontal="right" wrapText="1"/>
    </xf>
    <xf numFmtId="0" fontId="7" fillId="0" borderId="0" xfId="0" applyFont="1" applyBorder="1" applyAlignment="1">
      <alignment horizontal="center" wrapText="1"/>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13</xdr:col>
      <xdr:colOff>501883</xdr:colOff>
      <xdr:row>53</xdr:row>
      <xdr:rowOff>152400</xdr:rowOff>
    </xdr:to>
    <xdr:pic>
      <xdr:nvPicPr>
        <xdr:cNvPr id="2" name="Picture 1">
          <a:extLst>
            <a:ext uri="{FF2B5EF4-FFF2-40B4-BE49-F238E27FC236}">
              <a16:creationId xmlns:a16="http://schemas.microsoft.com/office/drawing/2014/main" id="{A8B8A885-4E30-EB49-87A4-A87645998F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11233382" cy="1024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0</xdr:row>
      <xdr:rowOff>76200</xdr:rowOff>
    </xdr:from>
    <xdr:to>
      <xdr:col>7</xdr:col>
      <xdr:colOff>482600</xdr:colOff>
      <xdr:row>25</xdr:row>
      <xdr:rowOff>165100</xdr:rowOff>
    </xdr:to>
    <xdr:sp macro="" textlink="">
      <xdr:nvSpPr>
        <xdr:cNvPr id="2" name="TextBox 1">
          <a:extLst>
            <a:ext uri="{FF2B5EF4-FFF2-40B4-BE49-F238E27FC236}">
              <a16:creationId xmlns:a16="http://schemas.microsoft.com/office/drawing/2014/main" id="{D91D4766-8E66-F74C-A20B-B8864C9599E6}"/>
            </a:ext>
          </a:extLst>
        </xdr:cNvPr>
        <xdr:cNvSpPr txBox="1"/>
      </xdr:nvSpPr>
      <xdr:spPr>
        <a:xfrm>
          <a:off x="241300" y="76200"/>
          <a:ext cx="6019800" cy="4851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1100" b="0" i="0" u="none" strike="noStrike">
              <a:solidFill>
                <a:schemeClr val="dk1"/>
              </a:solidFill>
              <a:effectLst/>
              <a:latin typeface="+mn-lt"/>
              <a:ea typeface="+mn-ea"/>
              <a:cs typeface="+mn-cs"/>
            </a:rPr>
            <a:t>Following sample collection protocol described in Abbatangelo et al. (2019). At each site, field measurements of conductivity, specific conductance, dissolved oxygen, temperature, and pH were taken  using associated field meters. All meters were calibrated prior to sampling following the manufacturer’s instructions. Conductivity and specific conductance, in </a:t>
          </a:r>
          <a:r>
            <a:rPr lang="el-GR" sz="1100" b="0" i="0" u="none" strike="noStrike">
              <a:solidFill>
                <a:schemeClr val="dk1"/>
              </a:solidFill>
              <a:effectLst/>
              <a:latin typeface="+mn-lt"/>
              <a:ea typeface="+mn-ea"/>
              <a:cs typeface="+mn-cs"/>
            </a:rPr>
            <a:t>μ</a:t>
          </a:r>
          <a:r>
            <a:rPr lang="en-US" sz="1100" b="0" i="0" u="none" strike="noStrike">
              <a:solidFill>
                <a:schemeClr val="dk1"/>
              </a:solidFill>
              <a:effectLst/>
              <a:latin typeface="+mn-lt"/>
              <a:ea typeface="+mn-ea"/>
              <a:cs typeface="+mn-cs"/>
            </a:rPr>
            <a:t>S/cm was measured with a YSI Professional Plus (Yellow Springs, OH) and was calibrated with a standard solution of 1413 </a:t>
          </a:r>
          <a:r>
            <a:rPr lang="el-GR" sz="1100" b="0" i="0" u="none" strike="noStrike">
              <a:solidFill>
                <a:schemeClr val="dk1"/>
              </a:solidFill>
              <a:effectLst/>
              <a:latin typeface="+mn-lt"/>
              <a:ea typeface="+mn-ea"/>
              <a:cs typeface="+mn-cs"/>
            </a:rPr>
            <a:t>μ</a:t>
          </a:r>
          <a:r>
            <a:rPr lang="en-US" sz="1100" b="0" i="0" u="none" strike="noStrike">
              <a:solidFill>
                <a:schemeClr val="dk1"/>
              </a:solidFill>
              <a:effectLst/>
              <a:latin typeface="+mn-lt"/>
              <a:ea typeface="+mn-ea"/>
              <a:cs typeface="+mn-cs"/>
            </a:rPr>
            <a:t>S/cm. Dissolved oxygen and temperature was also measured with the YSI Professional Plus and was calibrated at 100% saturation. For the field measurements of temperature, dissolved oxygen, pH, and conductivity, three readings were taken at each site. The relative standard deviation (RSD) was calculated for these readings, and if the RSD exceeded 20%, then that data was considered suspect and eliminated.  Field data were collected near the water surface based on previous research by the New York State Department of Environmental Conservation that showed no stratification in Van Cortlandt Lake and comparable readings for temperature, pH, conductivity, and dissolved oxygen through the water column (Newman et al. 2009). Additionally, 125 mL of water was collected in acid rinsed bottles (HNO3, VWR International, Radnor, PA) and analyzed in the laboratory for nutrients (nitrate, total phosphorus, ammonia) and turbidity.  For quality control, a duplicate sample was collected each sampling date and the duplicate sample was rotated. For the duplicates, the relative percent difference (RPD) was calculated, and if it exceeded 20%, then that data was eliminated (Clesceri et al. 1999). Samples were collected with minimal headspace in each bottle. Samples were analyzed within 14 days of sample collection following standard methods (Clesceri et al. 1999).</a:t>
          </a:r>
          <a:endParaRPr lang="en-US" b="0">
            <a:effectLst/>
          </a:endParaRPr>
        </a:p>
        <a:p>
          <a:br>
            <a:rPr lang="en-US"/>
          </a:b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7"/>
  <sheetViews>
    <sheetView tabSelected="1" workbookViewId="0">
      <selection activeCell="B2" sqref="B2"/>
    </sheetView>
  </sheetViews>
  <sheetFormatPr defaultColWidth="8.77734375" defaultRowHeight="14.4" x14ac:dyDescent="0.3"/>
  <sheetData>
    <row r="1" spans="1:22" x14ac:dyDescent="0.3">
      <c r="A1" t="s">
        <v>0</v>
      </c>
      <c r="B1" s="12" t="s">
        <v>11</v>
      </c>
      <c r="C1" s="12" t="s">
        <v>6</v>
      </c>
      <c r="D1" s="12"/>
      <c r="E1" s="12" t="s">
        <v>11</v>
      </c>
      <c r="F1" s="12" t="s">
        <v>7</v>
      </c>
      <c r="G1" s="12"/>
      <c r="H1" s="12" t="s">
        <v>11</v>
      </c>
      <c r="I1" s="17" t="s">
        <v>8</v>
      </c>
      <c r="J1" s="17"/>
      <c r="K1" s="12" t="s">
        <v>11</v>
      </c>
      <c r="L1" s="12" t="s">
        <v>9</v>
      </c>
      <c r="M1" s="12"/>
      <c r="N1" s="12" t="s">
        <v>11</v>
      </c>
      <c r="O1" s="12" t="s">
        <v>10</v>
      </c>
      <c r="P1" s="12"/>
      <c r="Q1" s="12" t="s">
        <v>11</v>
      </c>
      <c r="R1" s="12" t="s">
        <v>5</v>
      </c>
      <c r="S1" s="9"/>
      <c r="T1" s="12" t="s">
        <v>11</v>
      </c>
      <c r="U1" s="12" t="s">
        <v>12</v>
      </c>
      <c r="V1" s="7"/>
    </row>
    <row r="2" spans="1:22" x14ac:dyDescent="0.3">
      <c r="B2" s="44">
        <v>43496</v>
      </c>
      <c r="C2" s="45">
        <v>0.04</v>
      </c>
      <c r="D2" s="7"/>
      <c r="E2" s="44">
        <v>43496</v>
      </c>
      <c r="F2" s="7">
        <f>AVERAGE(0.141,0.144)</f>
        <v>0.14249999999999999</v>
      </c>
      <c r="G2" s="7"/>
      <c r="H2" s="44">
        <v>43496</v>
      </c>
      <c r="I2" s="45">
        <v>11.313333330000001</v>
      </c>
      <c r="J2" s="7"/>
      <c r="K2" s="44">
        <v>43496</v>
      </c>
      <c r="L2" s="7">
        <v>376.46666670000002</v>
      </c>
      <c r="M2" s="7"/>
      <c r="N2" s="44">
        <v>43496</v>
      </c>
      <c r="O2" s="45">
        <v>1.84</v>
      </c>
      <c r="P2" s="7"/>
      <c r="Q2" s="44">
        <v>43496</v>
      </c>
      <c r="R2" s="45">
        <v>7.3666666669999996</v>
      </c>
      <c r="S2" s="7"/>
      <c r="T2" s="44">
        <v>43496</v>
      </c>
      <c r="U2" s="45">
        <f>AVERAGE(0.176,0.188)</f>
        <v>0.182</v>
      </c>
      <c r="V2" s="7"/>
    </row>
    <row r="3" spans="1:22" x14ac:dyDescent="0.3">
      <c r="B3" s="44">
        <v>43510</v>
      </c>
      <c r="C3" s="45">
        <v>1.68</v>
      </c>
      <c r="D3" s="7"/>
      <c r="E3" s="44">
        <v>43510</v>
      </c>
      <c r="F3" s="45">
        <v>0.38600000000000001</v>
      </c>
      <c r="G3" s="7"/>
      <c r="H3" s="44">
        <v>43510</v>
      </c>
      <c r="I3" s="45">
        <v>17.333333329999999</v>
      </c>
      <c r="J3" s="7"/>
      <c r="K3" s="44">
        <v>43510</v>
      </c>
      <c r="L3" s="7">
        <v>694.66666669999995</v>
      </c>
      <c r="M3" s="7"/>
      <c r="N3" s="44">
        <v>43510</v>
      </c>
      <c r="O3" s="45">
        <v>3.7250000000000001</v>
      </c>
      <c r="P3" s="7"/>
      <c r="Q3" s="44">
        <v>43510</v>
      </c>
      <c r="R3" s="45">
        <v>7.9666666670000001</v>
      </c>
      <c r="S3" s="7"/>
      <c r="T3" s="44">
        <v>43510</v>
      </c>
      <c r="U3" s="45">
        <v>4.8000000000000001E-2</v>
      </c>
      <c r="V3" s="7"/>
    </row>
    <row r="4" spans="1:22" x14ac:dyDescent="0.3">
      <c r="B4" s="44">
        <v>43524</v>
      </c>
      <c r="C4" s="45">
        <v>1.95</v>
      </c>
      <c r="D4" s="7"/>
      <c r="E4" s="44">
        <v>43524</v>
      </c>
      <c r="F4" s="45">
        <v>0.121</v>
      </c>
      <c r="G4" s="7"/>
      <c r="H4" s="44">
        <v>43524</v>
      </c>
      <c r="I4" s="45">
        <v>13.79</v>
      </c>
      <c r="J4" s="7"/>
      <c r="K4" s="44">
        <v>43524</v>
      </c>
      <c r="L4" s="7">
        <v>531.33333329999994</v>
      </c>
      <c r="M4" s="7"/>
      <c r="N4" s="44">
        <v>43524</v>
      </c>
      <c r="O4" s="45">
        <v>4.5250000000000004</v>
      </c>
      <c r="P4" s="7"/>
      <c r="Q4" s="44">
        <v>43524</v>
      </c>
      <c r="R4" s="46"/>
      <c r="S4" s="7"/>
      <c r="T4" s="44">
        <v>43524</v>
      </c>
      <c r="U4" s="45">
        <v>3.6999999999999998E-2</v>
      </c>
      <c r="V4" s="7"/>
    </row>
    <row r="5" spans="1:22" x14ac:dyDescent="0.3">
      <c r="B5" s="44">
        <v>43539</v>
      </c>
      <c r="C5" s="45">
        <v>1.7</v>
      </c>
      <c r="D5" s="7"/>
      <c r="E5" s="44">
        <v>43539</v>
      </c>
      <c r="F5" s="45">
        <v>0.20100000000000001</v>
      </c>
      <c r="G5" s="7"/>
      <c r="H5" s="44">
        <v>43539</v>
      </c>
      <c r="I5" s="45">
        <v>12.36</v>
      </c>
      <c r="J5" s="7"/>
      <c r="K5" s="44">
        <v>43539</v>
      </c>
      <c r="L5" s="7">
        <v>854</v>
      </c>
      <c r="M5" s="7"/>
      <c r="N5" s="44">
        <v>43539</v>
      </c>
      <c r="O5" s="45">
        <v>2.76</v>
      </c>
      <c r="P5" s="7"/>
      <c r="Q5" s="44">
        <v>43539</v>
      </c>
      <c r="R5" s="45">
        <v>7.766666667</v>
      </c>
      <c r="S5" s="7"/>
      <c r="T5" s="44">
        <v>43539</v>
      </c>
      <c r="U5" s="45">
        <v>6.9000000000000006E-2</v>
      </c>
      <c r="V5" s="7"/>
    </row>
    <row r="6" spans="1:22" x14ac:dyDescent="0.3">
      <c r="B6" s="44">
        <v>43556</v>
      </c>
      <c r="C6" s="45">
        <v>2.2000000000000002</v>
      </c>
      <c r="D6" s="7"/>
      <c r="E6" s="44">
        <v>43556</v>
      </c>
      <c r="F6" s="45">
        <v>0.224</v>
      </c>
      <c r="G6" s="7"/>
      <c r="H6" s="44">
        <v>43556</v>
      </c>
      <c r="I6" s="45">
        <v>12.206666670000001</v>
      </c>
      <c r="J6" s="7"/>
      <c r="K6" s="44">
        <v>43556</v>
      </c>
      <c r="L6" s="7">
        <v>401.76666669999997</v>
      </c>
      <c r="M6" s="7"/>
      <c r="N6" s="44">
        <v>43556</v>
      </c>
      <c r="O6" s="45">
        <v>2.0049999999999999</v>
      </c>
      <c r="P6" s="7"/>
      <c r="Q6" s="44">
        <v>43556</v>
      </c>
      <c r="R6" s="45">
        <v>7.6666666670000003</v>
      </c>
      <c r="S6" s="7"/>
      <c r="T6" s="44">
        <v>43556</v>
      </c>
      <c r="U6" s="45">
        <v>0.154</v>
      </c>
      <c r="V6" s="7"/>
    </row>
    <row r="7" spans="1:22" x14ac:dyDescent="0.3">
      <c r="B7" s="44">
        <v>43571</v>
      </c>
      <c r="C7" s="45">
        <v>2.61</v>
      </c>
      <c r="D7" s="7"/>
      <c r="E7" s="44">
        <v>43571</v>
      </c>
      <c r="F7" s="45">
        <v>0.30499999999999999</v>
      </c>
      <c r="G7" s="7"/>
      <c r="H7" s="44">
        <v>43571</v>
      </c>
      <c r="I7" s="45">
        <v>11.89</v>
      </c>
      <c r="J7" s="7"/>
      <c r="K7" s="44">
        <v>43571</v>
      </c>
      <c r="L7" s="7">
        <v>465.9</v>
      </c>
      <c r="M7" s="7"/>
      <c r="N7" s="44">
        <v>43571</v>
      </c>
      <c r="O7" s="45">
        <v>1.7949999999999999</v>
      </c>
      <c r="P7" s="7"/>
      <c r="Q7" s="44">
        <v>43571</v>
      </c>
      <c r="R7" s="45">
        <v>8.0333333329999999</v>
      </c>
      <c r="S7" s="7"/>
      <c r="T7" s="44">
        <v>43571</v>
      </c>
      <c r="U7" s="45">
        <v>7.5999999999999998E-2</v>
      </c>
      <c r="V7" s="7"/>
    </row>
    <row r="8" spans="1:22" x14ac:dyDescent="0.3">
      <c r="B8" s="44">
        <v>43585</v>
      </c>
      <c r="C8" s="45">
        <v>2.08</v>
      </c>
      <c r="D8" s="7"/>
      <c r="E8" s="44">
        <v>43585</v>
      </c>
      <c r="F8" s="45">
        <v>0.622</v>
      </c>
      <c r="G8" s="7"/>
      <c r="H8" s="44">
        <v>43585</v>
      </c>
      <c r="I8" s="45">
        <v>8.42</v>
      </c>
      <c r="J8" s="7"/>
      <c r="K8" s="44">
        <v>43585</v>
      </c>
      <c r="L8" s="7">
        <v>491.16666669999995</v>
      </c>
      <c r="M8" s="7"/>
      <c r="N8" s="44">
        <v>43585</v>
      </c>
      <c r="O8" s="45">
        <v>2.56</v>
      </c>
      <c r="P8" s="7"/>
      <c r="Q8" s="44">
        <v>43585</v>
      </c>
      <c r="R8" s="45">
        <v>7.5333333329999999</v>
      </c>
      <c r="S8" s="7"/>
      <c r="T8" s="44">
        <v>43585</v>
      </c>
      <c r="U8" s="45">
        <v>0.29499999999999998</v>
      </c>
      <c r="V8" s="7"/>
    </row>
    <row r="9" spans="1:22" x14ac:dyDescent="0.3">
      <c r="B9" s="44">
        <v>43599</v>
      </c>
      <c r="C9" s="45">
        <v>1.77</v>
      </c>
      <c r="D9" s="7"/>
      <c r="E9" s="44">
        <v>43599</v>
      </c>
      <c r="F9" s="45">
        <v>0.498</v>
      </c>
      <c r="G9" s="7"/>
      <c r="H9" s="44">
        <v>43599</v>
      </c>
      <c r="I9" s="45">
        <v>8.3533333330000001</v>
      </c>
      <c r="J9" s="7"/>
      <c r="K9" s="44">
        <v>43599</v>
      </c>
      <c r="L9" s="7">
        <v>424.46666670000002</v>
      </c>
      <c r="M9" s="7"/>
      <c r="N9" s="44">
        <v>43599</v>
      </c>
      <c r="O9" s="45">
        <v>2.7149999999999999</v>
      </c>
      <c r="P9" s="7"/>
      <c r="Q9" s="44">
        <v>43599</v>
      </c>
      <c r="R9" s="45">
        <v>7.6666666670000003</v>
      </c>
      <c r="S9" s="7"/>
      <c r="T9" s="44">
        <v>43599</v>
      </c>
      <c r="U9" s="45">
        <v>0.115</v>
      </c>
      <c r="V9" s="7"/>
    </row>
    <row r="10" spans="1:22" x14ac:dyDescent="0.3">
      <c r="B10" s="44">
        <v>43608</v>
      </c>
      <c r="C10" s="45">
        <v>1.71</v>
      </c>
      <c r="D10" s="7"/>
      <c r="E10" s="44">
        <v>43608</v>
      </c>
      <c r="F10" s="45">
        <v>0.47299999999999998</v>
      </c>
      <c r="G10" s="7"/>
      <c r="H10" s="44">
        <v>43608</v>
      </c>
      <c r="I10" s="45">
        <v>10.676666669999999</v>
      </c>
      <c r="J10" s="7"/>
      <c r="K10" s="44">
        <v>43608</v>
      </c>
      <c r="L10" s="7">
        <v>458.3</v>
      </c>
      <c r="M10" s="7"/>
      <c r="N10" s="44">
        <v>43608</v>
      </c>
      <c r="O10" s="45">
        <v>7.05</v>
      </c>
      <c r="P10" s="7"/>
      <c r="Q10" s="44">
        <v>43608</v>
      </c>
      <c r="R10" s="45">
        <v>6.6333333330000004</v>
      </c>
      <c r="S10" s="7"/>
      <c r="T10" s="44">
        <v>43608</v>
      </c>
      <c r="U10" s="45">
        <v>6.9000000000000006E-2</v>
      </c>
      <c r="V10" s="7"/>
    </row>
    <row r="11" spans="1:22" x14ac:dyDescent="0.3">
      <c r="B11" s="44">
        <v>43629</v>
      </c>
      <c r="C11" s="45">
        <f>AVERAGE(0.797,0.813)</f>
        <v>0.80499999999999994</v>
      </c>
      <c r="D11" s="7"/>
      <c r="E11" s="44">
        <v>43629</v>
      </c>
      <c r="F11" s="45">
        <f>AVERAGE(0.591,0.606)</f>
        <v>0.59850000000000003</v>
      </c>
      <c r="G11" s="7"/>
      <c r="H11" s="44">
        <v>43629</v>
      </c>
      <c r="I11" s="7"/>
      <c r="J11" s="7"/>
      <c r="K11" s="44">
        <v>43629</v>
      </c>
      <c r="L11" s="7"/>
      <c r="M11" s="7"/>
      <c r="N11" s="44">
        <v>43629</v>
      </c>
      <c r="O11" s="45">
        <v>10.199999999999999</v>
      </c>
      <c r="P11" s="7"/>
      <c r="Q11" s="44">
        <v>43629</v>
      </c>
      <c r="R11" s="7"/>
      <c r="S11" s="7"/>
      <c r="T11" s="44">
        <v>43629</v>
      </c>
      <c r="U11" s="45">
        <f>AVERAGE(0.38,0.397)</f>
        <v>0.38850000000000001</v>
      </c>
      <c r="V11" s="7"/>
    </row>
    <row r="12" spans="1:22" x14ac:dyDescent="0.3">
      <c r="B12" s="44">
        <v>43649</v>
      </c>
      <c r="C12" s="45">
        <v>0.53700000000000003</v>
      </c>
      <c r="D12" s="7"/>
      <c r="E12" s="44">
        <v>43649</v>
      </c>
      <c r="F12" s="45">
        <v>0.10100000000000001</v>
      </c>
      <c r="G12" s="7"/>
      <c r="H12" s="44">
        <v>43649</v>
      </c>
      <c r="I12" s="7"/>
      <c r="J12" s="7"/>
      <c r="K12" s="44">
        <v>43649</v>
      </c>
      <c r="L12" s="7"/>
      <c r="M12" s="7"/>
      <c r="N12" s="44">
        <v>43649</v>
      </c>
      <c r="O12" s="45">
        <v>4.25</v>
      </c>
      <c r="P12" s="7"/>
      <c r="Q12" s="44">
        <v>43649</v>
      </c>
      <c r="R12" s="7"/>
      <c r="S12" s="7"/>
      <c r="T12" s="44">
        <v>43649</v>
      </c>
      <c r="U12" s="45">
        <v>0.10100000000000001</v>
      </c>
      <c r="V12" s="7"/>
    </row>
    <row r="13" spans="1:22" x14ac:dyDescent="0.3">
      <c r="B13" s="44">
        <v>43665</v>
      </c>
      <c r="C13" s="45">
        <v>0.34200000000000003</v>
      </c>
      <c r="D13" s="7"/>
      <c r="E13" s="44">
        <v>43665</v>
      </c>
      <c r="F13" s="45">
        <v>0.94599999999999995</v>
      </c>
      <c r="G13" s="7"/>
      <c r="H13" s="44">
        <v>43665</v>
      </c>
      <c r="I13" s="7"/>
      <c r="J13" s="7"/>
      <c r="K13" s="44">
        <v>43665</v>
      </c>
      <c r="L13" s="7"/>
      <c r="M13" s="7"/>
      <c r="N13" s="44">
        <v>43665</v>
      </c>
      <c r="O13" s="45">
        <v>3.9</v>
      </c>
      <c r="P13" s="7"/>
      <c r="Q13" s="44">
        <v>43665</v>
      </c>
      <c r="R13" s="7"/>
      <c r="S13" s="7"/>
      <c r="T13" s="44">
        <v>43665</v>
      </c>
      <c r="U13" s="45">
        <v>0.26900000000000002</v>
      </c>
      <c r="V13" s="7"/>
    </row>
    <row r="14" spans="1:22" x14ac:dyDescent="0.3">
      <c r="B14" s="44">
        <v>43682</v>
      </c>
      <c r="C14" s="45">
        <v>1.18</v>
      </c>
      <c r="D14" s="7"/>
      <c r="E14" s="44">
        <v>43682</v>
      </c>
      <c r="F14" s="45">
        <v>0.55800000000000005</v>
      </c>
      <c r="G14" s="7"/>
      <c r="H14" s="44">
        <v>43682</v>
      </c>
      <c r="I14" s="7"/>
      <c r="J14" s="7"/>
      <c r="K14" s="44">
        <v>43682</v>
      </c>
      <c r="L14" s="7"/>
      <c r="M14" s="7"/>
      <c r="N14" s="44">
        <v>43682</v>
      </c>
      <c r="O14" s="45">
        <v>10.199999999999999</v>
      </c>
      <c r="P14" s="7"/>
      <c r="Q14" s="44">
        <v>43682</v>
      </c>
      <c r="R14" s="7"/>
      <c r="S14" s="7"/>
      <c r="T14" s="44">
        <v>43682</v>
      </c>
      <c r="U14" s="45">
        <v>0.23799999999999999</v>
      </c>
      <c r="V14" s="7"/>
    </row>
    <row r="15" spans="1:22" x14ac:dyDescent="0.3">
      <c r="B15" s="44">
        <v>43692</v>
      </c>
      <c r="C15" s="45">
        <v>0.42799999999999999</v>
      </c>
      <c r="D15" s="7"/>
      <c r="E15" s="44">
        <v>43692</v>
      </c>
      <c r="F15" s="45">
        <v>0.29299999999999998</v>
      </c>
      <c r="G15" s="7"/>
      <c r="H15" s="44">
        <v>43692</v>
      </c>
      <c r="I15" s="7"/>
      <c r="J15" s="7"/>
      <c r="K15" s="44">
        <v>43692</v>
      </c>
      <c r="L15" s="7"/>
      <c r="M15" s="7"/>
      <c r="N15" s="44">
        <v>43692</v>
      </c>
      <c r="O15" s="45">
        <v>2.5</v>
      </c>
      <c r="P15" s="7"/>
      <c r="Q15" s="44">
        <v>43692</v>
      </c>
      <c r="R15" s="7"/>
      <c r="S15" s="7"/>
      <c r="T15" s="44">
        <v>43692</v>
      </c>
      <c r="U15" s="45">
        <v>0.23200000000000001</v>
      </c>
      <c r="V15" s="7"/>
    </row>
    <row r="16" spans="1:22" x14ac:dyDescent="0.3">
      <c r="B16" s="7"/>
      <c r="C16" s="7"/>
      <c r="D16" s="7"/>
      <c r="E16" s="7"/>
      <c r="F16" s="7"/>
      <c r="G16" s="7"/>
      <c r="H16" s="7"/>
      <c r="I16" s="7"/>
      <c r="J16" s="7"/>
      <c r="K16" s="7"/>
      <c r="L16" s="7"/>
      <c r="M16" s="7"/>
      <c r="N16" s="7"/>
      <c r="O16" s="7"/>
      <c r="P16" s="7"/>
      <c r="Q16" s="7"/>
      <c r="R16" s="7"/>
      <c r="S16" s="7"/>
      <c r="T16" s="7"/>
      <c r="U16" s="7"/>
      <c r="V16" s="7"/>
    </row>
    <row r="17" spans="2:22" x14ac:dyDescent="0.3">
      <c r="B17" s="7"/>
      <c r="C17" s="7"/>
      <c r="D17" s="7"/>
      <c r="E17" s="7"/>
      <c r="F17" s="7"/>
      <c r="G17" s="7"/>
      <c r="H17" s="7"/>
      <c r="I17" s="7"/>
      <c r="J17" s="7"/>
      <c r="K17" s="7"/>
      <c r="L17" s="7"/>
      <c r="M17" s="7"/>
      <c r="N17" s="7"/>
      <c r="O17" s="7"/>
      <c r="P17" s="7"/>
      <c r="Q17" s="7"/>
      <c r="R17" s="7"/>
      <c r="S17" s="7"/>
      <c r="T17" s="7"/>
      <c r="U17" s="7"/>
      <c r="V17" s="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2D42E-B29A-0C4C-93B8-BF9EEDAA9759}">
  <dimension ref="A1"/>
  <sheetViews>
    <sheetView workbookViewId="0">
      <selection activeCell="I19" sqref="I19"/>
    </sheetView>
  </sheetViews>
  <sheetFormatPr defaultColWidth="11.5546875" defaultRowHeight="14.4" x14ac:dyDescent="0.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V37"/>
  <sheetViews>
    <sheetView topLeftCell="C1" zoomScale="90" zoomScaleNormal="90" zoomScalePageLayoutView="90" workbookViewId="0">
      <selection activeCell="L25" sqref="L25"/>
    </sheetView>
  </sheetViews>
  <sheetFormatPr defaultColWidth="8.77734375" defaultRowHeight="14.4" x14ac:dyDescent="0.3"/>
  <cols>
    <col min="2" max="2" width="9.77734375" bestFit="1" customWidth="1"/>
    <col min="5" max="5" width="9.77734375" bestFit="1" customWidth="1"/>
    <col min="8" max="8" width="9.77734375" bestFit="1" customWidth="1"/>
    <col min="11" max="11" width="9.77734375" bestFit="1" customWidth="1"/>
    <col min="14" max="14" width="9.77734375" bestFit="1" customWidth="1"/>
    <col min="17" max="17" width="9.77734375" bestFit="1" customWidth="1"/>
    <col min="20" max="20" width="9.77734375" bestFit="1" customWidth="1"/>
  </cols>
  <sheetData>
    <row r="1" spans="2:22" x14ac:dyDescent="0.3">
      <c r="B1" s="12" t="s">
        <v>11</v>
      </c>
      <c r="C1" s="12" t="s">
        <v>6</v>
      </c>
      <c r="D1" s="12"/>
      <c r="E1" s="12" t="s">
        <v>11</v>
      </c>
      <c r="F1" s="12" t="s">
        <v>7</v>
      </c>
      <c r="G1" s="12"/>
      <c r="H1" s="12" t="s">
        <v>11</v>
      </c>
      <c r="I1" s="17" t="s">
        <v>8</v>
      </c>
      <c r="J1" s="17"/>
      <c r="K1" s="12" t="s">
        <v>11</v>
      </c>
      <c r="L1" s="12" t="s">
        <v>9</v>
      </c>
      <c r="M1" s="12"/>
      <c r="N1" s="12" t="s">
        <v>11</v>
      </c>
      <c r="O1" s="12" t="s">
        <v>10</v>
      </c>
      <c r="P1" s="12"/>
      <c r="Q1" s="12" t="s">
        <v>11</v>
      </c>
      <c r="R1" s="12" t="s">
        <v>5</v>
      </c>
      <c r="S1" s="7"/>
      <c r="T1" s="12" t="s">
        <v>11</v>
      </c>
      <c r="U1" s="12" t="s">
        <v>12</v>
      </c>
      <c r="V1" s="7"/>
    </row>
    <row r="2" spans="2:22" x14ac:dyDescent="0.3">
      <c r="B2" s="44">
        <v>43496</v>
      </c>
      <c r="C2" s="45">
        <v>2.44</v>
      </c>
      <c r="D2" s="7"/>
      <c r="E2" s="44">
        <v>43496</v>
      </c>
      <c r="F2" s="45">
        <v>0.49099999999999999</v>
      </c>
      <c r="G2" s="7"/>
      <c r="H2" s="44">
        <v>43496</v>
      </c>
      <c r="I2" s="45">
        <v>12.58666667</v>
      </c>
      <c r="J2" s="7"/>
      <c r="K2" s="44">
        <v>43496</v>
      </c>
      <c r="L2" s="7">
        <v>578.33333330000005</v>
      </c>
      <c r="M2" s="7"/>
      <c r="N2" s="44">
        <v>43496</v>
      </c>
      <c r="O2" s="45">
        <v>2.63</v>
      </c>
      <c r="P2" s="7"/>
      <c r="Q2" s="44">
        <v>43496</v>
      </c>
      <c r="R2" s="45">
        <v>7.8</v>
      </c>
      <c r="S2" s="7"/>
      <c r="T2" s="44">
        <v>43496</v>
      </c>
      <c r="U2" s="45">
        <v>0.23</v>
      </c>
      <c r="V2" s="7"/>
    </row>
    <row r="3" spans="2:22" x14ac:dyDescent="0.3">
      <c r="B3" s="44">
        <v>43510</v>
      </c>
      <c r="C3" s="45">
        <f>AVERAGE(1.37,1.32)</f>
        <v>1.3450000000000002</v>
      </c>
      <c r="D3" s="7"/>
      <c r="E3" s="44">
        <v>43510</v>
      </c>
      <c r="F3" s="45">
        <f>AVERAGE(0.678,0.716)</f>
        <v>0.69700000000000006</v>
      </c>
      <c r="G3" s="7"/>
      <c r="H3" s="44">
        <v>43510</v>
      </c>
      <c r="I3" s="45">
        <v>13.06666667</v>
      </c>
      <c r="J3" s="7"/>
      <c r="K3" s="44">
        <v>43510</v>
      </c>
      <c r="L3" s="7">
        <v>1372.666667</v>
      </c>
      <c r="M3" s="7"/>
      <c r="N3" s="44">
        <v>43510</v>
      </c>
      <c r="O3" s="45">
        <v>12.8</v>
      </c>
      <c r="P3" s="7"/>
      <c r="Q3" s="44">
        <v>43510</v>
      </c>
      <c r="R3" s="45">
        <v>7.8333333329999997</v>
      </c>
      <c r="S3" s="7"/>
      <c r="T3" s="44">
        <v>43510</v>
      </c>
      <c r="U3" s="45">
        <f>AVERAGE(0.151,0.157)</f>
        <v>0.154</v>
      </c>
      <c r="V3" s="7"/>
    </row>
    <row r="4" spans="2:22" x14ac:dyDescent="0.3">
      <c r="B4" s="44">
        <v>43524</v>
      </c>
      <c r="C4" s="45">
        <v>0.8</v>
      </c>
      <c r="D4" s="7"/>
      <c r="E4" s="44">
        <v>43524</v>
      </c>
      <c r="F4" s="45">
        <v>0.46800000000000003</v>
      </c>
      <c r="G4" s="7"/>
      <c r="H4" s="44">
        <v>43524</v>
      </c>
      <c r="I4" s="45">
        <v>14.14666667</v>
      </c>
      <c r="J4" s="7"/>
      <c r="K4" s="44">
        <v>43524</v>
      </c>
      <c r="L4" s="7">
        <v>624</v>
      </c>
      <c r="M4" s="7"/>
      <c r="N4" s="44">
        <v>43524</v>
      </c>
      <c r="O4" s="45">
        <v>1.845</v>
      </c>
      <c r="P4" s="7"/>
      <c r="Q4" s="44">
        <v>43524</v>
      </c>
      <c r="R4" s="45">
        <v>7.6</v>
      </c>
      <c r="S4" s="7"/>
      <c r="T4" s="44">
        <v>43524</v>
      </c>
      <c r="U4" s="45">
        <v>8.6999999999999994E-2</v>
      </c>
      <c r="V4" s="7"/>
    </row>
    <row r="5" spans="2:22" x14ac:dyDescent="0.3">
      <c r="B5" s="44">
        <v>43539</v>
      </c>
      <c r="C5" s="45">
        <v>1.6</v>
      </c>
      <c r="D5" s="7"/>
      <c r="E5" s="44">
        <v>43539</v>
      </c>
      <c r="F5" s="45">
        <v>0.44600000000000001</v>
      </c>
      <c r="G5" s="7"/>
      <c r="H5" s="44">
        <v>43539</v>
      </c>
      <c r="I5" s="45">
        <v>13.57</v>
      </c>
      <c r="J5" s="7"/>
      <c r="K5" s="44">
        <v>43539</v>
      </c>
      <c r="L5" s="7">
        <v>782.66666669999995</v>
      </c>
      <c r="M5" s="7"/>
      <c r="N5" s="44">
        <v>43539</v>
      </c>
      <c r="O5" s="45">
        <v>1.915</v>
      </c>
      <c r="P5" s="7"/>
      <c r="Q5" s="44">
        <v>43539</v>
      </c>
      <c r="R5" s="45">
        <v>7.9</v>
      </c>
      <c r="S5" s="7"/>
      <c r="T5" s="44">
        <v>43539</v>
      </c>
      <c r="U5" s="45">
        <v>8.3000000000000004E-2</v>
      </c>
      <c r="V5" s="7"/>
    </row>
    <row r="6" spans="2:22" x14ac:dyDescent="0.3">
      <c r="B6" s="44">
        <v>43556</v>
      </c>
      <c r="C6" s="45">
        <v>1.8</v>
      </c>
      <c r="D6" s="7"/>
      <c r="E6" s="44">
        <v>43556</v>
      </c>
      <c r="F6" s="45">
        <v>0.49199999999999999</v>
      </c>
      <c r="G6" s="7"/>
      <c r="H6" s="44">
        <v>43556</v>
      </c>
      <c r="I6" s="45">
        <v>13.13</v>
      </c>
      <c r="J6" s="7"/>
      <c r="K6" s="44">
        <v>43556</v>
      </c>
      <c r="L6" s="7">
        <v>682.33333330000005</v>
      </c>
      <c r="M6" s="7"/>
      <c r="N6" s="44">
        <v>43556</v>
      </c>
      <c r="O6" s="45">
        <v>1.4</v>
      </c>
      <c r="P6" s="7"/>
      <c r="Q6" s="44">
        <v>43556</v>
      </c>
      <c r="R6" s="45">
        <v>7.8333333329999997</v>
      </c>
      <c r="S6" s="7"/>
      <c r="T6" s="44">
        <v>43556</v>
      </c>
      <c r="U6" s="45">
        <v>0.09</v>
      </c>
      <c r="V6" s="7"/>
    </row>
    <row r="7" spans="2:22" x14ac:dyDescent="0.3">
      <c r="B7" s="44">
        <v>43571</v>
      </c>
      <c r="C7" s="45">
        <v>1.46</v>
      </c>
      <c r="D7" s="7"/>
      <c r="E7" s="44">
        <v>43571</v>
      </c>
      <c r="F7" s="45">
        <v>0.47099999999999997</v>
      </c>
      <c r="G7" s="7"/>
      <c r="H7" s="44">
        <v>43571</v>
      </c>
      <c r="I7" s="45">
        <v>11.276666669999999</v>
      </c>
      <c r="J7" s="7"/>
      <c r="K7" s="44">
        <v>43571</v>
      </c>
      <c r="L7" s="7">
        <v>656.66666669999995</v>
      </c>
      <c r="M7" s="7"/>
      <c r="N7" s="44">
        <v>43571</v>
      </c>
      <c r="O7" s="45">
        <v>2.7</v>
      </c>
      <c r="P7" s="7"/>
      <c r="Q7" s="44">
        <v>43571</v>
      </c>
      <c r="R7" s="45">
        <v>7.9333333330000002</v>
      </c>
      <c r="S7" s="7"/>
      <c r="T7" s="44">
        <v>43571</v>
      </c>
      <c r="U7" s="45">
        <v>1.2999999999999999E-2</v>
      </c>
      <c r="V7" s="7"/>
    </row>
    <row r="8" spans="2:22" x14ac:dyDescent="0.3">
      <c r="B8" s="44">
        <v>43585</v>
      </c>
      <c r="C8" s="45">
        <v>1.64</v>
      </c>
      <c r="D8" s="7"/>
      <c r="E8" s="44">
        <v>43585</v>
      </c>
      <c r="F8" s="45">
        <v>0.71599999999999997</v>
      </c>
      <c r="G8" s="7"/>
      <c r="H8" s="44">
        <v>43585</v>
      </c>
      <c r="I8" s="45">
        <v>10.95333333</v>
      </c>
      <c r="J8" s="7"/>
      <c r="K8" s="44">
        <v>43585</v>
      </c>
      <c r="L8" s="7">
        <v>681.33333330000005</v>
      </c>
      <c r="M8" s="7"/>
      <c r="N8" s="44">
        <v>43585</v>
      </c>
      <c r="O8" s="45">
        <v>1.6850000000000001</v>
      </c>
      <c r="P8" s="7"/>
      <c r="Q8" s="44">
        <v>43585</v>
      </c>
      <c r="R8" s="45">
        <v>7.9</v>
      </c>
      <c r="S8" s="7"/>
      <c r="T8" s="44">
        <v>43585</v>
      </c>
      <c r="U8" s="45">
        <v>0.127</v>
      </c>
      <c r="V8" s="7"/>
    </row>
    <row r="9" spans="2:22" x14ac:dyDescent="0.3">
      <c r="B9" s="44">
        <v>43599</v>
      </c>
      <c r="C9" s="45">
        <v>1.85</v>
      </c>
      <c r="D9" s="7"/>
      <c r="E9" s="44">
        <v>43599</v>
      </c>
      <c r="F9" s="45">
        <v>0.56799999999999995</v>
      </c>
      <c r="G9" s="7"/>
      <c r="H9" s="44">
        <v>43599</v>
      </c>
      <c r="I9" s="45">
        <v>11.38</v>
      </c>
      <c r="J9" s="7"/>
      <c r="K9" s="44">
        <v>43599</v>
      </c>
      <c r="L9" s="7">
        <v>639</v>
      </c>
      <c r="M9" s="7"/>
      <c r="N9" s="44">
        <v>43599</v>
      </c>
      <c r="O9" s="45">
        <v>1.41</v>
      </c>
      <c r="P9" s="7"/>
      <c r="Q9" s="44">
        <v>43599</v>
      </c>
      <c r="R9" s="45">
        <v>8</v>
      </c>
      <c r="S9" s="7"/>
      <c r="T9" s="44">
        <v>43599</v>
      </c>
      <c r="U9" s="45">
        <v>9.7000000000000003E-2</v>
      </c>
      <c r="V9" s="7"/>
    </row>
    <row r="10" spans="2:22" x14ac:dyDescent="0.3">
      <c r="B10" s="44">
        <v>43608</v>
      </c>
      <c r="C10" s="45">
        <v>1.71</v>
      </c>
      <c r="D10" s="7"/>
      <c r="E10" s="44">
        <v>43608</v>
      </c>
      <c r="F10" s="45">
        <v>0.62</v>
      </c>
      <c r="G10" s="7"/>
      <c r="H10" s="44">
        <v>43608</v>
      </c>
      <c r="I10" s="45">
        <v>10.24333333</v>
      </c>
      <c r="J10" s="7"/>
      <c r="K10" s="44">
        <v>43608</v>
      </c>
      <c r="L10" s="7">
        <v>651</v>
      </c>
      <c r="M10" s="7"/>
      <c r="N10" s="44">
        <v>43608</v>
      </c>
      <c r="O10" s="45">
        <v>3.25</v>
      </c>
      <c r="P10" s="7"/>
      <c r="Q10" s="44">
        <v>43608</v>
      </c>
      <c r="R10" s="45">
        <v>6.9</v>
      </c>
      <c r="S10" s="7"/>
      <c r="T10" s="44">
        <v>43608</v>
      </c>
      <c r="U10" s="45">
        <v>0.09</v>
      </c>
      <c r="V10" s="7"/>
    </row>
    <row r="11" spans="2:22" x14ac:dyDescent="0.3">
      <c r="B11" s="44">
        <v>43629</v>
      </c>
      <c r="C11" s="45">
        <v>1.26</v>
      </c>
      <c r="D11" s="7"/>
      <c r="E11" s="44">
        <v>43629</v>
      </c>
      <c r="F11" s="45">
        <v>0.88300000000000001</v>
      </c>
      <c r="G11" s="7"/>
      <c r="H11" s="44">
        <v>43629</v>
      </c>
      <c r="I11" s="7"/>
      <c r="J11" s="7"/>
      <c r="K11" s="44">
        <v>43629</v>
      </c>
      <c r="L11" s="7"/>
      <c r="M11" s="7"/>
      <c r="N11" s="44">
        <v>43629</v>
      </c>
      <c r="O11" s="45">
        <v>2.65</v>
      </c>
      <c r="P11" s="7"/>
      <c r="Q11" s="44">
        <v>43629</v>
      </c>
      <c r="R11" s="7"/>
      <c r="S11" s="7"/>
      <c r="T11" s="44">
        <v>43629</v>
      </c>
      <c r="U11" s="45">
        <v>0.11899999999999999</v>
      </c>
      <c r="V11" s="7"/>
    </row>
    <row r="12" spans="2:22" x14ac:dyDescent="0.3">
      <c r="B12" s="44">
        <v>43649</v>
      </c>
      <c r="C12" s="45">
        <v>1.3</v>
      </c>
      <c r="D12" s="7"/>
      <c r="E12" s="44">
        <v>43649</v>
      </c>
      <c r="F12" s="45">
        <v>0.84699999999999998</v>
      </c>
      <c r="G12" s="7"/>
      <c r="H12" s="44">
        <v>43649</v>
      </c>
      <c r="I12" s="7"/>
      <c r="J12" s="7"/>
      <c r="K12" s="44">
        <v>43649</v>
      </c>
      <c r="L12" s="7"/>
      <c r="M12" s="7"/>
      <c r="N12" s="44">
        <v>43649</v>
      </c>
      <c r="O12" s="45">
        <v>2.7</v>
      </c>
      <c r="P12" s="7"/>
      <c r="Q12" s="44">
        <v>43649</v>
      </c>
      <c r="R12" s="7"/>
      <c r="S12" s="7"/>
      <c r="T12" s="44">
        <v>43649</v>
      </c>
      <c r="U12" s="45">
        <v>0.161</v>
      </c>
      <c r="V12" s="7"/>
    </row>
    <row r="13" spans="2:22" x14ac:dyDescent="0.3">
      <c r="B13" s="44">
        <v>43665</v>
      </c>
      <c r="C13" s="45">
        <v>1.1200000000000001</v>
      </c>
      <c r="D13" s="7"/>
      <c r="E13" s="44">
        <v>43665</v>
      </c>
      <c r="F13" s="45">
        <v>1.1599999999999999</v>
      </c>
      <c r="G13" s="7"/>
      <c r="H13" s="44">
        <v>43665</v>
      </c>
      <c r="I13" s="7"/>
      <c r="J13" s="7"/>
      <c r="K13" s="44">
        <v>43665</v>
      </c>
      <c r="L13" s="7"/>
      <c r="M13" s="7"/>
      <c r="N13" s="44">
        <v>43665</v>
      </c>
      <c r="O13" s="45">
        <v>2.2000000000000002</v>
      </c>
      <c r="P13" s="7"/>
      <c r="Q13" s="44">
        <v>43665</v>
      </c>
      <c r="R13" s="7"/>
      <c r="S13" s="7"/>
      <c r="T13" s="44">
        <v>43665</v>
      </c>
      <c r="U13" s="45">
        <v>0.08</v>
      </c>
      <c r="V13" s="7"/>
    </row>
    <row r="14" spans="2:22" x14ac:dyDescent="0.3">
      <c r="B14" s="44">
        <v>43682</v>
      </c>
      <c r="C14" s="45">
        <v>1.52</v>
      </c>
      <c r="D14" s="7"/>
      <c r="E14" s="44">
        <v>43682</v>
      </c>
      <c r="F14" s="45">
        <v>0.77600000000000002</v>
      </c>
      <c r="G14" s="7"/>
      <c r="H14" s="44">
        <v>43682</v>
      </c>
      <c r="I14" s="7"/>
      <c r="J14" s="7"/>
      <c r="K14" s="44">
        <v>43682</v>
      </c>
      <c r="L14" s="7"/>
      <c r="M14" s="7"/>
      <c r="N14" s="44">
        <v>43682</v>
      </c>
      <c r="O14" s="45">
        <v>4.0999999999999996</v>
      </c>
      <c r="P14" s="7"/>
      <c r="Q14" s="44">
        <v>43682</v>
      </c>
      <c r="R14" s="7"/>
      <c r="S14" s="7"/>
      <c r="T14" s="44">
        <v>43682</v>
      </c>
      <c r="U14" s="45">
        <v>0.16800000000000001</v>
      </c>
      <c r="V14" s="7"/>
    </row>
    <row r="15" spans="2:22" x14ac:dyDescent="0.3">
      <c r="B15" s="44">
        <v>43692</v>
      </c>
      <c r="C15" s="45">
        <v>1.39</v>
      </c>
      <c r="D15" s="7"/>
      <c r="E15" s="44">
        <v>43692</v>
      </c>
      <c r="F15" s="45">
        <v>1.27</v>
      </c>
      <c r="G15" s="7"/>
      <c r="H15" s="44">
        <v>43692</v>
      </c>
      <c r="I15" s="7"/>
      <c r="J15" s="7"/>
      <c r="K15" s="44">
        <v>43692</v>
      </c>
      <c r="L15" s="7"/>
      <c r="M15" s="7"/>
      <c r="N15" s="44">
        <v>43692</v>
      </c>
      <c r="O15" s="45">
        <v>2.4500000000000002</v>
      </c>
      <c r="P15" s="7"/>
      <c r="Q15" s="44">
        <v>43692</v>
      </c>
      <c r="R15" s="7"/>
      <c r="S15" s="7"/>
      <c r="T15" s="44">
        <v>43692</v>
      </c>
      <c r="U15" s="45">
        <v>0.109</v>
      </c>
      <c r="V15" s="7"/>
    </row>
    <row r="16" spans="2:22" x14ac:dyDescent="0.3">
      <c r="B16" s="7"/>
      <c r="C16" s="7"/>
      <c r="D16" s="7"/>
      <c r="E16" s="7"/>
      <c r="F16" s="7"/>
      <c r="G16" s="7"/>
      <c r="H16" s="7"/>
      <c r="I16" s="7"/>
      <c r="J16" s="7"/>
      <c r="K16" s="7"/>
      <c r="L16" s="7"/>
      <c r="M16" s="7"/>
      <c r="N16" s="7"/>
      <c r="O16" s="7"/>
      <c r="P16" s="7"/>
      <c r="Q16" s="7"/>
      <c r="R16" s="7"/>
      <c r="S16" s="7"/>
      <c r="T16" s="7"/>
      <c r="U16" s="7"/>
      <c r="V16" s="7"/>
    </row>
    <row r="17" spans="2:22" x14ac:dyDescent="0.3">
      <c r="B17" s="7"/>
      <c r="C17" s="7"/>
      <c r="D17" s="7"/>
      <c r="E17" s="7"/>
      <c r="F17" s="7"/>
      <c r="G17" s="7"/>
      <c r="H17" s="7"/>
      <c r="I17" s="7"/>
      <c r="J17" s="7"/>
      <c r="K17" s="7"/>
      <c r="L17" s="45"/>
      <c r="M17" s="7"/>
      <c r="N17" s="7"/>
      <c r="O17" s="7"/>
      <c r="P17" s="7"/>
      <c r="Q17" s="7"/>
      <c r="R17" s="7"/>
      <c r="S17" s="7"/>
      <c r="T17" s="7"/>
      <c r="U17" s="7"/>
      <c r="V17" s="7"/>
    </row>
    <row r="18" spans="2:22" x14ac:dyDescent="0.3">
      <c r="L18" s="45"/>
    </row>
    <row r="19" spans="2:22" x14ac:dyDescent="0.3">
      <c r="L19" s="45"/>
    </row>
    <row r="20" spans="2:22" x14ac:dyDescent="0.3">
      <c r="L20" s="45"/>
    </row>
    <row r="21" spans="2:22" x14ac:dyDescent="0.3">
      <c r="L21" s="45"/>
    </row>
    <row r="22" spans="2:22" x14ac:dyDescent="0.3">
      <c r="L22" s="45"/>
    </row>
    <row r="23" spans="2:22" x14ac:dyDescent="0.3">
      <c r="L23" s="45"/>
    </row>
    <row r="24" spans="2:22" x14ac:dyDescent="0.3">
      <c r="L24" s="45"/>
    </row>
    <row r="25" spans="2:22" x14ac:dyDescent="0.3">
      <c r="L25" s="45"/>
    </row>
    <row r="26" spans="2:22" x14ac:dyDescent="0.3">
      <c r="L26" s="7"/>
    </row>
    <row r="27" spans="2:22" x14ac:dyDescent="0.3">
      <c r="L27" s="7"/>
    </row>
    <row r="28" spans="2:22" x14ac:dyDescent="0.3">
      <c r="L28" s="7"/>
    </row>
    <row r="29" spans="2:22" x14ac:dyDescent="0.3">
      <c r="L29" s="7"/>
    </row>
    <row r="30" spans="2:22" x14ac:dyDescent="0.3">
      <c r="L30" s="7"/>
    </row>
    <row r="31" spans="2:22" x14ac:dyDescent="0.3">
      <c r="L31" s="7"/>
    </row>
    <row r="32" spans="2:22" x14ac:dyDescent="0.3">
      <c r="L32" s="7"/>
    </row>
    <row r="33" spans="12:12" x14ac:dyDescent="0.3">
      <c r="L33" s="7"/>
    </row>
    <row r="34" spans="12:12" x14ac:dyDescent="0.3">
      <c r="L34" s="7"/>
    </row>
    <row r="35" spans="12:12" x14ac:dyDescent="0.3">
      <c r="L35" s="7"/>
    </row>
    <row r="36" spans="12:12" x14ac:dyDescent="0.3">
      <c r="L36" s="7"/>
    </row>
    <row r="37" spans="12:12" x14ac:dyDescent="0.3">
      <c r="L37" s="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V28"/>
  <sheetViews>
    <sheetView zoomScale="80" zoomScaleNormal="80" zoomScalePageLayoutView="80" workbookViewId="0">
      <selection activeCell="J33" sqref="J33"/>
    </sheetView>
  </sheetViews>
  <sheetFormatPr defaultColWidth="8.77734375" defaultRowHeight="14.4" x14ac:dyDescent="0.3"/>
  <cols>
    <col min="2" max="2" width="9.77734375" bestFit="1" customWidth="1"/>
    <col min="5" max="5" width="9.77734375" bestFit="1" customWidth="1"/>
    <col min="8" max="8" width="9.77734375" bestFit="1" customWidth="1"/>
    <col min="11" max="11" width="9.77734375" bestFit="1" customWidth="1"/>
    <col min="14" max="14" width="9.77734375" bestFit="1" customWidth="1"/>
    <col min="17" max="17" width="9.77734375" bestFit="1" customWidth="1"/>
    <col min="20" max="20" width="9.77734375" bestFit="1" customWidth="1"/>
  </cols>
  <sheetData>
    <row r="1" spans="2:22" x14ac:dyDescent="0.3">
      <c r="B1" s="12" t="s">
        <v>11</v>
      </c>
      <c r="C1" s="12" t="s">
        <v>6</v>
      </c>
      <c r="D1" s="12"/>
      <c r="E1" s="12" t="s">
        <v>11</v>
      </c>
      <c r="F1" s="12" t="s">
        <v>7</v>
      </c>
      <c r="G1" s="12"/>
      <c r="H1" s="12" t="s">
        <v>11</v>
      </c>
      <c r="I1" s="17" t="s">
        <v>8</v>
      </c>
      <c r="J1" s="17"/>
      <c r="K1" s="12" t="s">
        <v>11</v>
      </c>
      <c r="L1" s="12" t="s">
        <v>9</v>
      </c>
      <c r="M1" s="12"/>
      <c r="N1" s="12" t="s">
        <v>11</v>
      </c>
      <c r="O1" s="12" t="s">
        <v>10</v>
      </c>
      <c r="P1" s="12"/>
      <c r="Q1" s="12" t="s">
        <v>11</v>
      </c>
      <c r="R1" s="12" t="s">
        <v>5</v>
      </c>
      <c r="S1" s="7"/>
      <c r="T1" s="12" t="s">
        <v>11</v>
      </c>
      <c r="U1" s="12" t="s">
        <v>12</v>
      </c>
      <c r="V1" s="7"/>
    </row>
    <row r="2" spans="2:22" x14ac:dyDescent="0.3">
      <c r="B2" s="44">
        <v>43496</v>
      </c>
      <c r="C2" s="45">
        <v>1.86</v>
      </c>
      <c r="D2" s="7"/>
      <c r="E2" s="44">
        <v>43496</v>
      </c>
      <c r="F2" s="45">
        <v>0.23100000000000001</v>
      </c>
      <c r="G2" s="7"/>
      <c r="H2" s="44">
        <v>43496</v>
      </c>
      <c r="I2" s="45">
        <v>13.71</v>
      </c>
      <c r="J2" s="7"/>
      <c r="K2" s="44">
        <v>43496</v>
      </c>
      <c r="L2" s="7">
        <v>541</v>
      </c>
      <c r="M2" s="7"/>
      <c r="N2" s="44">
        <v>43496</v>
      </c>
      <c r="O2" s="45">
        <v>2.9</v>
      </c>
      <c r="P2" s="7"/>
      <c r="Q2" s="44">
        <v>43496</v>
      </c>
      <c r="R2" s="45">
        <v>7.9</v>
      </c>
      <c r="S2" s="7"/>
      <c r="T2" s="44">
        <v>43496</v>
      </c>
      <c r="U2" s="45">
        <v>0.436</v>
      </c>
      <c r="V2" s="7"/>
    </row>
    <row r="3" spans="2:22" x14ac:dyDescent="0.3">
      <c r="B3" s="44">
        <v>43510</v>
      </c>
      <c r="C3" s="45">
        <v>1.35</v>
      </c>
      <c r="D3" s="7"/>
      <c r="E3" s="44">
        <v>43510</v>
      </c>
      <c r="F3" s="45">
        <v>0.31</v>
      </c>
      <c r="G3" s="7"/>
      <c r="H3" s="44">
        <v>43510</v>
      </c>
      <c r="I3" s="45">
        <v>15.436666669999999</v>
      </c>
      <c r="J3" s="7"/>
      <c r="K3" s="44">
        <v>43510</v>
      </c>
      <c r="L3" s="7">
        <v>659</v>
      </c>
      <c r="M3" s="7"/>
      <c r="N3" s="44">
        <v>43510</v>
      </c>
      <c r="O3" s="45">
        <v>3.7650000000000001</v>
      </c>
      <c r="P3" s="7"/>
      <c r="Q3" s="44">
        <v>43510</v>
      </c>
      <c r="R3" s="45">
        <v>8</v>
      </c>
      <c r="S3" s="7"/>
      <c r="T3" s="44">
        <v>43510</v>
      </c>
      <c r="U3" s="45">
        <v>0.14099999999999999</v>
      </c>
      <c r="V3" s="7"/>
    </row>
    <row r="4" spans="2:22" x14ac:dyDescent="0.3">
      <c r="B4" s="44">
        <v>43524</v>
      </c>
      <c r="C4" s="45">
        <f>AVERAGE(0.911,0.92)</f>
        <v>0.91549999999999998</v>
      </c>
      <c r="D4" s="7"/>
      <c r="E4" s="44">
        <v>43524</v>
      </c>
      <c r="F4" s="45">
        <f>AVERAGE(0.27,0.259)</f>
        <v>0.26450000000000001</v>
      </c>
      <c r="G4" s="7"/>
      <c r="H4" s="44">
        <v>43524</v>
      </c>
      <c r="I4" s="45">
        <v>15.79</v>
      </c>
      <c r="J4" s="7"/>
      <c r="K4" s="44">
        <v>43524</v>
      </c>
      <c r="L4" s="7">
        <v>676</v>
      </c>
      <c r="M4" s="7"/>
      <c r="N4" s="44">
        <v>43524</v>
      </c>
      <c r="O4" s="45">
        <v>3.2050000000000001</v>
      </c>
      <c r="P4" s="7"/>
      <c r="Q4" s="44">
        <v>43524</v>
      </c>
      <c r="R4" s="45">
        <v>8.1666666669999994</v>
      </c>
      <c r="S4" s="7"/>
      <c r="T4" s="44">
        <v>43524</v>
      </c>
      <c r="U4" s="45">
        <f>AVERAGE(0.104,0.1)</f>
        <v>0.10200000000000001</v>
      </c>
      <c r="V4" s="7"/>
    </row>
    <row r="5" spans="2:22" x14ac:dyDescent="0.3">
      <c r="B5" s="44">
        <v>43539</v>
      </c>
      <c r="C5" s="45">
        <v>0.93200000000000005</v>
      </c>
      <c r="D5" s="7"/>
      <c r="E5" s="44">
        <v>43539</v>
      </c>
      <c r="F5" s="45">
        <v>0.249</v>
      </c>
      <c r="G5" s="7"/>
      <c r="H5" s="44">
        <v>43539</v>
      </c>
      <c r="I5" s="45">
        <v>14.79</v>
      </c>
      <c r="J5" s="7"/>
      <c r="K5" s="44">
        <v>43539</v>
      </c>
      <c r="L5" s="7">
        <v>901</v>
      </c>
      <c r="M5" s="7"/>
      <c r="N5" s="44">
        <v>43539</v>
      </c>
      <c r="O5" s="45">
        <v>2.89</v>
      </c>
      <c r="P5" s="7"/>
      <c r="Q5" s="44">
        <v>43539</v>
      </c>
      <c r="R5" s="45">
        <v>7.9</v>
      </c>
      <c r="S5" s="7"/>
      <c r="T5" s="44">
        <v>43539</v>
      </c>
      <c r="U5" s="45">
        <v>8.4000000000000005E-2</v>
      </c>
      <c r="V5" s="7"/>
    </row>
    <row r="6" spans="2:22" x14ac:dyDescent="0.3">
      <c r="B6" s="44">
        <v>43556</v>
      </c>
      <c r="C6" s="45">
        <v>1.02</v>
      </c>
      <c r="D6" s="7"/>
      <c r="E6" s="44">
        <v>43556</v>
      </c>
      <c r="F6" s="45">
        <v>0.17100000000000001</v>
      </c>
      <c r="G6" s="7"/>
      <c r="H6" s="44">
        <v>43556</v>
      </c>
      <c r="I6" s="45">
        <v>16.97666667</v>
      </c>
      <c r="J6" s="7"/>
      <c r="K6" s="44">
        <v>43556</v>
      </c>
      <c r="L6" s="7">
        <v>690</v>
      </c>
      <c r="M6" s="7"/>
      <c r="N6" s="44">
        <v>43556</v>
      </c>
      <c r="O6" s="45">
        <v>1.85</v>
      </c>
      <c r="P6" s="7"/>
      <c r="Q6" s="44">
        <v>43556</v>
      </c>
      <c r="R6" s="45">
        <v>8.8666666670000005</v>
      </c>
      <c r="S6" s="7"/>
      <c r="T6" s="44">
        <v>43556</v>
      </c>
      <c r="U6" s="45">
        <v>5.5E-2</v>
      </c>
      <c r="V6" s="7"/>
    </row>
    <row r="7" spans="2:22" x14ac:dyDescent="0.3">
      <c r="B7" s="44">
        <v>43571</v>
      </c>
      <c r="C7" s="45">
        <v>0.77300000000000002</v>
      </c>
      <c r="D7" s="7"/>
      <c r="E7" s="44">
        <v>43571</v>
      </c>
      <c r="F7" s="45">
        <v>0.158</v>
      </c>
      <c r="G7" s="7"/>
      <c r="H7" s="44">
        <v>43571</v>
      </c>
      <c r="I7" s="45">
        <v>16.63666667</v>
      </c>
      <c r="J7" s="7"/>
      <c r="K7" s="44">
        <v>43571</v>
      </c>
      <c r="L7" s="7">
        <v>766</v>
      </c>
      <c r="M7" s="7"/>
      <c r="N7" s="44">
        <v>43571</v>
      </c>
      <c r="O7" s="45">
        <v>1.2949999999999999</v>
      </c>
      <c r="P7" s="7"/>
      <c r="Q7" s="44">
        <v>43571</v>
      </c>
      <c r="R7" s="45">
        <v>9.2666666670000009</v>
      </c>
      <c r="S7" s="7"/>
      <c r="T7" s="44">
        <v>43571</v>
      </c>
      <c r="U7" s="45">
        <v>3.4000000000000002E-2</v>
      </c>
      <c r="V7" s="7"/>
    </row>
    <row r="8" spans="2:22" x14ac:dyDescent="0.3">
      <c r="B8" s="44">
        <v>43585</v>
      </c>
      <c r="C8" s="45">
        <v>0.60599999999999998</v>
      </c>
      <c r="D8" s="7"/>
      <c r="E8" s="44">
        <v>43585</v>
      </c>
      <c r="F8" s="45">
        <v>0.38700000000000001</v>
      </c>
      <c r="G8" s="7"/>
      <c r="H8" s="44">
        <v>43585</v>
      </c>
      <c r="I8" s="45">
        <v>9.4600000000000009</v>
      </c>
      <c r="J8" s="7"/>
      <c r="K8" s="44">
        <v>43585</v>
      </c>
      <c r="L8" s="7">
        <v>647</v>
      </c>
      <c r="M8" s="7"/>
      <c r="N8" s="44">
        <v>43585</v>
      </c>
      <c r="O8" s="45">
        <v>1.48</v>
      </c>
      <c r="P8" s="7"/>
      <c r="Q8" s="44">
        <v>43585</v>
      </c>
      <c r="R8" s="45">
        <v>8.1666666669999994</v>
      </c>
      <c r="S8" s="7"/>
      <c r="T8" s="44">
        <v>43585</v>
      </c>
      <c r="U8" s="45">
        <v>0.29499999999999998</v>
      </c>
      <c r="V8" s="7"/>
    </row>
    <row r="9" spans="2:22" x14ac:dyDescent="0.3">
      <c r="B9" s="44">
        <v>43599</v>
      </c>
      <c r="C9" s="45">
        <v>0.501</v>
      </c>
      <c r="D9" s="7"/>
      <c r="E9" s="44">
        <v>43599</v>
      </c>
      <c r="F9" s="45">
        <v>0.189</v>
      </c>
      <c r="G9" s="7"/>
      <c r="H9" s="44">
        <v>43599</v>
      </c>
      <c r="I9" s="45">
        <v>13.5</v>
      </c>
      <c r="J9" s="7"/>
      <c r="K9" s="44">
        <v>43599</v>
      </c>
      <c r="L9" s="7">
        <v>415.4</v>
      </c>
      <c r="M9" s="7"/>
      <c r="N9" s="44">
        <v>43599</v>
      </c>
      <c r="O9" s="45">
        <v>1.05</v>
      </c>
      <c r="P9" s="7"/>
      <c r="Q9" s="44">
        <v>43599</v>
      </c>
      <c r="R9" s="45">
        <v>9.3666666670000005</v>
      </c>
      <c r="S9" s="7"/>
      <c r="T9" s="44">
        <v>43599</v>
      </c>
      <c r="U9" s="45">
        <v>7.2999999999999995E-2</v>
      </c>
      <c r="V9" s="7"/>
    </row>
    <row r="10" spans="2:22" x14ac:dyDescent="0.3">
      <c r="B10" s="44">
        <v>43608</v>
      </c>
      <c r="C10" s="45">
        <v>0.52200000000000002</v>
      </c>
      <c r="D10" s="7"/>
      <c r="E10" s="44">
        <v>43608</v>
      </c>
      <c r="F10" s="45">
        <v>0.17399999999999999</v>
      </c>
      <c r="G10" s="7"/>
      <c r="H10" s="44">
        <v>43608</v>
      </c>
      <c r="I10" s="45">
        <v>14.71666667</v>
      </c>
      <c r="J10" s="7"/>
      <c r="K10" s="44">
        <v>43608</v>
      </c>
      <c r="L10" s="7">
        <v>683</v>
      </c>
      <c r="M10" s="7"/>
      <c r="N10" s="44">
        <v>43608</v>
      </c>
      <c r="O10" s="45">
        <v>2.1</v>
      </c>
      <c r="P10" s="7"/>
      <c r="Q10" s="44">
        <v>43608</v>
      </c>
      <c r="R10" s="45">
        <v>8.8333333330000006</v>
      </c>
      <c r="S10" s="7"/>
      <c r="T10" s="44">
        <v>43608</v>
      </c>
      <c r="U10" s="45">
        <v>3.2000000000000001E-2</v>
      </c>
      <c r="V10" s="7"/>
    </row>
    <row r="11" spans="2:22" x14ac:dyDescent="0.3">
      <c r="B11" s="44">
        <v>43629</v>
      </c>
      <c r="C11" s="45">
        <v>0.16</v>
      </c>
      <c r="D11" s="7"/>
      <c r="E11" s="44">
        <v>43629</v>
      </c>
      <c r="F11" s="45">
        <v>0.53800000000000003</v>
      </c>
      <c r="G11" s="7"/>
      <c r="H11" s="44">
        <v>43629</v>
      </c>
      <c r="I11" s="7"/>
      <c r="J11" s="7"/>
      <c r="K11" s="44">
        <v>43629</v>
      </c>
      <c r="L11" s="7"/>
      <c r="M11" s="7"/>
      <c r="N11" s="44">
        <v>43629</v>
      </c>
      <c r="O11" s="45">
        <v>6.6</v>
      </c>
      <c r="P11" s="7"/>
      <c r="Q11" s="44">
        <v>43629</v>
      </c>
      <c r="R11" s="7"/>
      <c r="S11" s="7"/>
      <c r="T11" s="44">
        <v>43629</v>
      </c>
      <c r="U11" s="45">
        <v>0.11700000000000001</v>
      </c>
      <c r="V11" s="7"/>
    </row>
    <row r="12" spans="2:22" x14ac:dyDescent="0.3">
      <c r="B12" s="44">
        <v>43649</v>
      </c>
      <c r="C12" s="45">
        <f>AVERAGE(0.237,0.212)</f>
        <v>0.22449999999999998</v>
      </c>
      <c r="D12" s="7"/>
      <c r="E12" s="44">
        <v>43649</v>
      </c>
      <c r="F12" s="45">
        <f>AVERAGE(0.288,0.23)</f>
        <v>0.25900000000000001</v>
      </c>
      <c r="G12" s="7"/>
      <c r="H12" s="44">
        <v>43649</v>
      </c>
      <c r="I12" s="7"/>
      <c r="J12" s="7"/>
      <c r="K12" s="44">
        <v>43649</v>
      </c>
      <c r="L12" s="7"/>
      <c r="M12" s="7"/>
      <c r="N12" s="44">
        <v>43649</v>
      </c>
      <c r="O12" s="45">
        <v>5.4</v>
      </c>
      <c r="P12" s="7"/>
      <c r="Q12" s="44">
        <v>43649</v>
      </c>
      <c r="R12" s="7"/>
      <c r="S12" s="7"/>
      <c r="T12" s="44">
        <v>43649</v>
      </c>
      <c r="U12" s="45">
        <f>AVERAGE(0.115,0.137)</f>
        <v>0.126</v>
      </c>
      <c r="V12" s="7"/>
    </row>
    <row r="13" spans="2:22" x14ac:dyDescent="0.3">
      <c r="B13" s="44">
        <v>43665</v>
      </c>
      <c r="C13" s="45">
        <v>7.1999999999999995E-2</v>
      </c>
      <c r="D13" s="7"/>
      <c r="E13" s="44">
        <v>43665</v>
      </c>
      <c r="F13" s="45">
        <v>0.39900000000000002</v>
      </c>
      <c r="G13" s="7"/>
      <c r="H13" s="44">
        <v>43665</v>
      </c>
      <c r="I13" s="7"/>
      <c r="J13" s="7"/>
      <c r="K13" s="44">
        <v>43665</v>
      </c>
      <c r="L13" s="7"/>
      <c r="M13" s="7"/>
      <c r="N13" s="44">
        <v>43665</v>
      </c>
      <c r="O13" s="45">
        <v>2.6</v>
      </c>
      <c r="P13" s="7"/>
      <c r="Q13" s="44">
        <v>43665</v>
      </c>
      <c r="R13" s="7"/>
      <c r="S13" s="7"/>
      <c r="T13" s="44">
        <v>43665</v>
      </c>
      <c r="U13" s="45">
        <v>2.4E-2</v>
      </c>
      <c r="V13" s="7"/>
    </row>
    <row r="14" spans="2:22" x14ac:dyDescent="0.3">
      <c r="B14" s="44">
        <v>43682</v>
      </c>
      <c r="C14" s="45">
        <v>0.39300000000000002</v>
      </c>
      <c r="D14" s="7"/>
      <c r="E14" s="44">
        <v>43682</v>
      </c>
      <c r="F14" s="45">
        <v>0.32800000000000001</v>
      </c>
      <c r="G14" s="7"/>
      <c r="H14" s="44">
        <v>43682</v>
      </c>
      <c r="I14" s="7"/>
      <c r="J14" s="7"/>
      <c r="K14" s="44">
        <v>43682</v>
      </c>
      <c r="L14" s="7"/>
      <c r="M14" s="7"/>
      <c r="N14" s="44">
        <v>43682</v>
      </c>
      <c r="O14" s="45">
        <v>1.55</v>
      </c>
      <c r="P14" s="7"/>
      <c r="Q14" s="44">
        <v>43682</v>
      </c>
      <c r="R14" s="7"/>
      <c r="S14" s="7"/>
      <c r="T14" s="44">
        <v>43682</v>
      </c>
      <c r="U14" s="45">
        <v>0.13800000000000001</v>
      </c>
      <c r="V14" s="7"/>
    </row>
    <row r="15" spans="2:22" x14ac:dyDescent="0.3">
      <c r="B15" s="44">
        <v>43692</v>
      </c>
      <c r="C15" s="45">
        <v>0.29799999999999999</v>
      </c>
      <c r="D15" s="7"/>
      <c r="E15" s="44">
        <v>43692</v>
      </c>
      <c r="F15" s="45">
        <v>0.58799999999999997</v>
      </c>
      <c r="G15" s="7"/>
      <c r="H15" s="44">
        <v>43692</v>
      </c>
      <c r="I15" s="7"/>
      <c r="J15" s="7"/>
      <c r="K15" s="44">
        <v>43692</v>
      </c>
      <c r="L15" s="7"/>
      <c r="M15" s="7"/>
      <c r="N15" s="44">
        <v>43692</v>
      </c>
      <c r="O15" s="45">
        <v>6.1</v>
      </c>
      <c r="P15" s="7"/>
      <c r="Q15" s="44">
        <v>43692</v>
      </c>
      <c r="R15" s="7"/>
      <c r="S15" s="7"/>
      <c r="T15" s="44">
        <v>43692</v>
      </c>
      <c r="U15" s="45">
        <v>2.5999999999999999E-2</v>
      </c>
      <c r="V15" s="7"/>
    </row>
    <row r="16" spans="2:22" x14ac:dyDescent="0.3">
      <c r="B16" s="7"/>
      <c r="C16" s="7"/>
      <c r="D16" s="7"/>
      <c r="E16" s="7"/>
      <c r="F16" s="7"/>
      <c r="G16" s="7"/>
      <c r="H16" s="7"/>
      <c r="I16" s="7"/>
      <c r="J16" s="7"/>
      <c r="K16" s="7"/>
      <c r="L16" s="7"/>
      <c r="M16" s="7"/>
      <c r="N16" s="7"/>
      <c r="O16" s="7"/>
      <c r="P16" s="7"/>
      <c r="Q16" s="7"/>
      <c r="R16" s="7"/>
      <c r="S16" s="7"/>
      <c r="T16" s="7"/>
      <c r="U16" s="7"/>
      <c r="V16" s="7"/>
    </row>
    <row r="17" spans="2:22" x14ac:dyDescent="0.3">
      <c r="B17" s="7"/>
      <c r="C17" s="7"/>
      <c r="D17" s="7"/>
      <c r="E17" s="7"/>
      <c r="F17" s="7"/>
      <c r="G17" s="7"/>
      <c r="H17" s="7"/>
      <c r="I17" s="7"/>
      <c r="J17" s="7"/>
      <c r="K17" s="7"/>
      <c r="L17" s="45"/>
      <c r="M17" s="7"/>
      <c r="N17" s="7"/>
      <c r="O17" s="7"/>
      <c r="P17" s="7"/>
      <c r="Q17" s="7"/>
      <c r="R17" s="7"/>
      <c r="S17" s="7"/>
      <c r="T17" s="7"/>
      <c r="U17" s="7"/>
      <c r="V17" s="7"/>
    </row>
    <row r="18" spans="2:22" x14ac:dyDescent="0.3">
      <c r="B18" s="7"/>
      <c r="C18" s="7"/>
      <c r="D18" s="7"/>
      <c r="E18" s="7"/>
      <c r="F18" s="7"/>
      <c r="G18" s="7"/>
      <c r="H18" s="7"/>
      <c r="I18" s="7"/>
      <c r="J18" s="7"/>
      <c r="K18" s="7"/>
      <c r="L18" s="45"/>
      <c r="M18" s="7"/>
      <c r="N18" s="7"/>
      <c r="O18" s="7"/>
      <c r="P18" s="7"/>
      <c r="Q18" s="7"/>
      <c r="R18" s="7"/>
      <c r="S18" s="7"/>
      <c r="T18" s="7"/>
      <c r="U18" s="7"/>
      <c r="V18" s="7"/>
    </row>
    <row r="19" spans="2:22" x14ac:dyDescent="0.3">
      <c r="K19" s="7"/>
      <c r="L19" s="45"/>
    </row>
    <row r="20" spans="2:22" x14ac:dyDescent="0.3">
      <c r="K20" s="7"/>
      <c r="L20" s="45"/>
    </row>
    <row r="21" spans="2:22" x14ac:dyDescent="0.3">
      <c r="K21" s="7"/>
      <c r="L21" s="45"/>
    </row>
    <row r="22" spans="2:22" x14ac:dyDescent="0.3">
      <c r="K22" s="7"/>
      <c r="L22" s="45"/>
    </row>
    <row r="23" spans="2:22" x14ac:dyDescent="0.3">
      <c r="K23" s="7"/>
      <c r="L23" s="45"/>
    </row>
    <row r="24" spans="2:22" x14ac:dyDescent="0.3">
      <c r="K24" s="7"/>
      <c r="L24" s="45"/>
    </row>
    <row r="25" spans="2:22" x14ac:dyDescent="0.3">
      <c r="K25" s="7"/>
      <c r="L25" s="45"/>
    </row>
    <row r="26" spans="2:22" x14ac:dyDescent="0.3">
      <c r="K26" s="7"/>
      <c r="L26" s="7"/>
    </row>
    <row r="27" spans="2:22" x14ac:dyDescent="0.3">
      <c r="K27" s="7"/>
      <c r="L27" s="7"/>
    </row>
    <row r="28" spans="2:22" x14ac:dyDescent="0.3">
      <c r="K28" s="7"/>
      <c r="L28" s="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31"/>
  <sheetViews>
    <sheetView topLeftCell="C1" workbookViewId="0">
      <selection activeCell="I25" sqref="I25"/>
    </sheetView>
  </sheetViews>
  <sheetFormatPr defaultColWidth="8.77734375" defaultRowHeight="14.4" x14ac:dyDescent="0.3"/>
  <sheetData>
    <row r="1" spans="1:21" x14ac:dyDescent="0.3">
      <c r="A1" s="7"/>
      <c r="B1" s="12" t="s">
        <v>11</v>
      </c>
      <c r="C1" s="12" t="s">
        <v>6</v>
      </c>
      <c r="D1" s="12"/>
      <c r="E1" s="12" t="s">
        <v>11</v>
      </c>
      <c r="F1" s="12" t="s">
        <v>7</v>
      </c>
      <c r="G1" s="12"/>
      <c r="H1" s="12" t="s">
        <v>11</v>
      </c>
      <c r="I1" s="17" t="s">
        <v>8</v>
      </c>
      <c r="J1" s="17"/>
      <c r="K1" s="12" t="s">
        <v>11</v>
      </c>
      <c r="L1" s="12" t="s">
        <v>9</v>
      </c>
      <c r="M1" s="12"/>
      <c r="N1" s="12" t="s">
        <v>11</v>
      </c>
      <c r="O1" s="12" t="s">
        <v>10</v>
      </c>
      <c r="P1" s="12"/>
      <c r="Q1" s="12" t="s">
        <v>11</v>
      </c>
      <c r="R1" s="12" t="s">
        <v>5</v>
      </c>
      <c r="S1" s="7"/>
      <c r="T1" s="12" t="s">
        <v>11</v>
      </c>
      <c r="U1" s="12" t="s">
        <v>12</v>
      </c>
    </row>
    <row r="2" spans="1:21" x14ac:dyDescent="0.3">
      <c r="A2" s="7"/>
      <c r="B2" s="44">
        <v>43496</v>
      </c>
      <c r="C2" s="45">
        <v>1.94</v>
      </c>
      <c r="D2" s="7"/>
      <c r="E2" s="44">
        <v>43496</v>
      </c>
      <c r="F2" s="45">
        <v>0.22800000000000001</v>
      </c>
      <c r="G2" s="7"/>
      <c r="H2" s="44">
        <v>43496</v>
      </c>
      <c r="I2" s="45">
        <v>12.9</v>
      </c>
      <c r="J2" s="7"/>
      <c r="K2" s="44">
        <v>43496</v>
      </c>
      <c r="L2" s="7">
        <v>548</v>
      </c>
      <c r="M2" s="7"/>
      <c r="N2" s="44">
        <v>43496</v>
      </c>
      <c r="O2" s="45">
        <v>4.08</v>
      </c>
      <c r="P2" s="7"/>
      <c r="Q2" s="44">
        <v>43496</v>
      </c>
      <c r="R2" s="45">
        <v>7.9</v>
      </c>
      <c r="S2" s="7"/>
      <c r="T2" s="44">
        <v>43496</v>
      </c>
      <c r="U2" s="45">
        <v>0.24199999999999999</v>
      </c>
    </row>
    <row r="3" spans="1:21" x14ac:dyDescent="0.3">
      <c r="A3" s="7"/>
      <c r="B3" s="44">
        <v>43510</v>
      </c>
      <c r="C3" s="45">
        <v>1.28</v>
      </c>
      <c r="D3" s="7"/>
      <c r="E3" s="44">
        <v>43510</v>
      </c>
      <c r="F3" s="45">
        <v>0.248</v>
      </c>
      <c r="G3" s="7"/>
      <c r="H3" s="44">
        <v>43510</v>
      </c>
      <c r="I3" s="45">
        <v>13.713333329999999</v>
      </c>
      <c r="J3" s="7"/>
      <c r="K3" s="44">
        <v>43510</v>
      </c>
      <c r="L3" s="7">
        <v>922.66666669999995</v>
      </c>
      <c r="M3" s="7"/>
      <c r="N3" s="44">
        <v>43510</v>
      </c>
      <c r="O3" s="45">
        <v>4.335</v>
      </c>
      <c r="P3" s="7"/>
      <c r="Q3" s="44">
        <v>43510</v>
      </c>
      <c r="R3" s="45">
        <v>8.0333333329999999</v>
      </c>
      <c r="S3" s="7"/>
      <c r="T3" s="44">
        <v>43510</v>
      </c>
      <c r="U3" s="45">
        <v>0.13100000000000001</v>
      </c>
    </row>
    <row r="4" spans="1:21" x14ac:dyDescent="0.3">
      <c r="A4" s="7"/>
      <c r="B4" s="44">
        <v>43524</v>
      </c>
      <c r="C4" s="45">
        <v>1.1299999999999999</v>
      </c>
      <c r="D4" s="7"/>
      <c r="E4" s="44">
        <v>43524</v>
      </c>
      <c r="F4" s="45">
        <v>0.183</v>
      </c>
      <c r="G4" s="7"/>
      <c r="H4" s="44">
        <v>43524</v>
      </c>
      <c r="I4" s="45">
        <v>15.42</v>
      </c>
      <c r="J4" s="7"/>
      <c r="K4" s="44">
        <v>43524</v>
      </c>
      <c r="L4" s="7">
        <v>684.33333330000005</v>
      </c>
      <c r="M4" s="7"/>
      <c r="N4" s="44">
        <v>43524</v>
      </c>
      <c r="O4" s="45">
        <v>3.05</v>
      </c>
      <c r="P4" s="7"/>
      <c r="Q4" s="44">
        <v>43524</v>
      </c>
      <c r="R4" s="45">
        <v>8</v>
      </c>
      <c r="S4" s="7"/>
      <c r="T4" s="44">
        <v>43524</v>
      </c>
      <c r="U4" s="45">
        <v>6.9000000000000006E-2</v>
      </c>
    </row>
    <row r="5" spans="1:21" x14ac:dyDescent="0.3">
      <c r="A5" s="7"/>
      <c r="B5" s="44">
        <v>43539</v>
      </c>
      <c r="C5" s="45">
        <f>AVERAGE(0.882,0.917)</f>
        <v>0.89949999999999997</v>
      </c>
      <c r="D5" s="7"/>
      <c r="E5" s="44">
        <v>43539</v>
      </c>
      <c r="F5" s="45">
        <f>AVERAGE(0.228,0.211)</f>
        <v>0.2195</v>
      </c>
      <c r="G5" s="7"/>
      <c r="H5" s="44">
        <v>43539</v>
      </c>
      <c r="I5" s="45">
        <v>14.483333330000001</v>
      </c>
      <c r="J5" s="7"/>
      <c r="K5" s="44">
        <v>43539</v>
      </c>
      <c r="L5" s="7">
        <v>907.33333329999994</v>
      </c>
      <c r="M5" s="7"/>
      <c r="N5" s="44">
        <v>43539</v>
      </c>
      <c r="O5" s="45">
        <v>2.5499999999999998</v>
      </c>
      <c r="P5" s="7"/>
      <c r="Q5" s="44">
        <v>43539</v>
      </c>
      <c r="R5" s="45">
        <v>8</v>
      </c>
      <c r="S5" s="7"/>
      <c r="T5" s="44">
        <v>43539</v>
      </c>
      <c r="U5" s="45">
        <f>AVERAGE(0.075,0.065)</f>
        <v>7.0000000000000007E-2</v>
      </c>
    </row>
    <row r="6" spans="1:21" x14ac:dyDescent="0.3">
      <c r="A6" s="7"/>
      <c r="B6" s="44">
        <v>43556</v>
      </c>
      <c r="C6" s="45">
        <v>1.33</v>
      </c>
      <c r="D6" s="7"/>
      <c r="E6" s="44">
        <v>43556</v>
      </c>
      <c r="F6" s="45">
        <v>0.19700000000000001</v>
      </c>
      <c r="G6" s="7"/>
      <c r="H6" s="44">
        <v>43556</v>
      </c>
      <c r="I6" s="45">
        <v>14.733333330000001</v>
      </c>
      <c r="J6" s="7"/>
      <c r="K6" s="44">
        <v>43556</v>
      </c>
      <c r="L6" s="7">
        <v>694</v>
      </c>
      <c r="M6" s="7"/>
      <c r="N6" s="44">
        <v>43556</v>
      </c>
      <c r="O6" s="45">
        <v>1.9</v>
      </c>
      <c r="P6" s="7"/>
      <c r="Q6" s="44">
        <v>43556</v>
      </c>
      <c r="R6" s="45">
        <v>8.3000000000000007</v>
      </c>
      <c r="S6" s="7"/>
      <c r="T6" s="44">
        <v>43556</v>
      </c>
      <c r="U6" s="45">
        <v>8.3000000000000004E-2</v>
      </c>
    </row>
    <row r="7" spans="1:21" x14ac:dyDescent="0.3">
      <c r="A7" s="7"/>
      <c r="B7" s="44">
        <v>43571</v>
      </c>
      <c r="C7" s="45">
        <v>0.61499999999999999</v>
      </c>
      <c r="D7" s="7"/>
      <c r="E7" s="44">
        <v>43571</v>
      </c>
      <c r="F7" s="45">
        <v>0.24099999999999999</v>
      </c>
      <c r="G7" s="7"/>
      <c r="H7" s="44">
        <v>43571</v>
      </c>
      <c r="I7" s="45">
        <v>13.2</v>
      </c>
      <c r="J7" s="7"/>
      <c r="K7" s="44">
        <v>43571</v>
      </c>
      <c r="L7" s="7">
        <v>777.66666669999995</v>
      </c>
      <c r="M7" s="7"/>
      <c r="N7" s="44">
        <v>43571</v>
      </c>
      <c r="O7" s="45">
        <v>1.2350000000000001</v>
      </c>
      <c r="P7" s="7"/>
      <c r="Q7" s="44">
        <v>43571</v>
      </c>
      <c r="R7" s="45">
        <v>8.9</v>
      </c>
      <c r="S7" s="7"/>
      <c r="T7" s="44">
        <v>43571</v>
      </c>
      <c r="U7" s="45">
        <v>6.3E-2</v>
      </c>
    </row>
    <row r="8" spans="1:21" x14ac:dyDescent="0.3">
      <c r="A8" s="7"/>
      <c r="B8" s="44">
        <v>43585</v>
      </c>
      <c r="C8" s="45">
        <v>0.78800000000000003</v>
      </c>
      <c r="D8" s="7"/>
      <c r="E8" s="44">
        <v>43585</v>
      </c>
      <c r="F8" s="45">
        <v>0.436</v>
      </c>
      <c r="G8" s="7"/>
      <c r="H8" s="44">
        <v>43585</v>
      </c>
      <c r="I8" s="45">
        <v>7.8033333330000003</v>
      </c>
      <c r="J8" s="7"/>
      <c r="K8" s="44">
        <v>43585</v>
      </c>
      <c r="L8" s="7">
        <v>670.66666669999995</v>
      </c>
      <c r="M8" s="7"/>
      <c r="N8" s="44">
        <v>43585</v>
      </c>
      <c r="O8" s="45">
        <v>2.1349999999999998</v>
      </c>
      <c r="P8" s="7"/>
      <c r="Q8" s="44">
        <v>43585</v>
      </c>
      <c r="R8" s="45">
        <v>7.733333333</v>
      </c>
      <c r="S8" s="7"/>
      <c r="T8" s="44">
        <v>43585</v>
      </c>
      <c r="U8" s="45">
        <v>0.251</v>
      </c>
    </row>
    <row r="9" spans="1:21" x14ac:dyDescent="0.3">
      <c r="A9" s="7"/>
      <c r="B9" s="44">
        <v>43599</v>
      </c>
      <c r="C9" s="45">
        <v>0.73399999999999999</v>
      </c>
      <c r="D9" s="7"/>
      <c r="E9" s="44">
        <v>43599</v>
      </c>
      <c r="F9" s="45">
        <v>0.29199999999999998</v>
      </c>
      <c r="G9" s="7"/>
      <c r="H9" s="44">
        <v>43599</v>
      </c>
      <c r="I9" s="45">
        <v>9.0766666669999996</v>
      </c>
      <c r="J9" s="7"/>
      <c r="K9" s="44">
        <v>43599</v>
      </c>
      <c r="L9" s="7">
        <v>463.6333333</v>
      </c>
      <c r="M9" s="7"/>
      <c r="N9" s="44">
        <v>43599</v>
      </c>
      <c r="O9" s="45">
        <v>1.6850000000000001</v>
      </c>
      <c r="P9" s="7"/>
      <c r="Q9" s="44">
        <v>43599</v>
      </c>
      <c r="R9" s="45">
        <v>8.0666666669999998</v>
      </c>
      <c r="S9" s="7"/>
      <c r="T9" s="44">
        <v>43599</v>
      </c>
      <c r="U9" s="45">
        <v>0.127</v>
      </c>
    </row>
    <row r="10" spans="1:21" x14ac:dyDescent="0.3">
      <c r="A10" s="7"/>
      <c r="B10" s="44">
        <v>43608</v>
      </c>
      <c r="C10" s="45">
        <v>0.73199999999999998</v>
      </c>
      <c r="D10" s="7"/>
      <c r="E10" s="44">
        <v>43608</v>
      </c>
      <c r="F10" s="45">
        <v>0.312</v>
      </c>
      <c r="G10" s="7"/>
      <c r="H10" s="44">
        <v>43608</v>
      </c>
      <c r="I10" s="45">
        <v>8.1633333330000006</v>
      </c>
      <c r="J10" s="7"/>
      <c r="K10" s="44">
        <v>43608</v>
      </c>
      <c r="L10" s="7">
        <v>692</v>
      </c>
      <c r="M10" s="7"/>
      <c r="N10" s="44">
        <v>43608</v>
      </c>
      <c r="O10" s="45">
        <v>2.5</v>
      </c>
      <c r="P10" s="7"/>
      <c r="Q10" s="44">
        <v>43608</v>
      </c>
      <c r="R10" s="45">
        <v>7.1</v>
      </c>
      <c r="S10" s="7"/>
      <c r="T10" s="44">
        <v>43608</v>
      </c>
      <c r="U10" s="45">
        <v>0.12</v>
      </c>
    </row>
    <row r="11" spans="1:21" x14ac:dyDescent="0.3">
      <c r="A11" s="7"/>
      <c r="B11" s="44">
        <v>43629</v>
      </c>
      <c r="C11" s="45">
        <v>0.41399999999999998</v>
      </c>
      <c r="D11" s="7"/>
      <c r="E11" s="44">
        <v>43629</v>
      </c>
      <c r="F11" s="45">
        <v>0.43</v>
      </c>
      <c r="G11" s="7"/>
      <c r="H11" s="44">
        <v>43629</v>
      </c>
      <c r="I11" s="7"/>
      <c r="J11" s="7"/>
      <c r="K11" s="44">
        <v>43629</v>
      </c>
      <c r="L11" s="7"/>
      <c r="M11" s="7"/>
      <c r="N11" s="44">
        <v>43629</v>
      </c>
      <c r="O11" s="45">
        <v>4.8</v>
      </c>
      <c r="P11" s="7"/>
      <c r="Q11" s="44">
        <v>43629</v>
      </c>
      <c r="R11" s="7"/>
      <c r="S11" s="7"/>
      <c r="T11" s="44">
        <v>43629</v>
      </c>
      <c r="U11" s="45">
        <v>0.114</v>
      </c>
    </row>
    <row r="12" spans="1:21" x14ac:dyDescent="0.3">
      <c r="A12" s="7"/>
      <c r="B12" s="44">
        <v>43649</v>
      </c>
      <c r="C12" s="45">
        <v>0.39500000000000002</v>
      </c>
      <c r="D12" s="7"/>
      <c r="E12" s="44">
        <v>43649</v>
      </c>
      <c r="F12" s="45">
        <v>0.31900000000000001</v>
      </c>
      <c r="G12" s="7"/>
      <c r="H12" s="44">
        <v>43649</v>
      </c>
      <c r="I12" s="7"/>
      <c r="J12" s="7"/>
      <c r="K12" s="44">
        <v>43649</v>
      </c>
      <c r="L12" s="7"/>
      <c r="M12" s="7"/>
      <c r="N12" s="44">
        <v>43649</v>
      </c>
      <c r="O12" s="45">
        <v>3.65</v>
      </c>
      <c r="P12" s="7"/>
      <c r="Q12" s="44">
        <v>43649</v>
      </c>
      <c r="R12" s="7"/>
      <c r="S12" s="7"/>
      <c r="T12" s="44">
        <v>43649</v>
      </c>
      <c r="U12" s="45">
        <v>8.8999999999999996E-2</v>
      </c>
    </row>
    <row r="13" spans="1:21" x14ac:dyDescent="0.3">
      <c r="A13" s="7"/>
      <c r="B13" s="44">
        <v>43665</v>
      </c>
      <c r="C13" s="45">
        <v>0.312</v>
      </c>
      <c r="D13" s="7"/>
      <c r="E13" s="44">
        <v>43665</v>
      </c>
      <c r="F13" s="45">
        <v>0.42</v>
      </c>
      <c r="G13" s="7"/>
      <c r="H13" s="44">
        <v>43665</v>
      </c>
      <c r="I13" s="7"/>
      <c r="J13" s="7"/>
      <c r="K13" s="44">
        <v>43665</v>
      </c>
      <c r="L13" s="7"/>
      <c r="M13" s="7"/>
      <c r="N13" s="44">
        <v>43665</v>
      </c>
      <c r="O13" s="45">
        <v>1.95</v>
      </c>
      <c r="P13" s="7"/>
      <c r="Q13" s="44">
        <v>43665</v>
      </c>
      <c r="R13" s="7"/>
      <c r="S13" s="7"/>
      <c r="T13" s="44">
        <v>43665</v>
      </c>
      <c r="U13" s="45">
        <v>0.14099999999999999</v>
      </c>
    </row>
    <row r="14" spans="1:21" x14ac:dyDescent="0.3">
      <c r="A14" s="7"/>
      <c r="B14" s="44">
        <v>43682</v>
      </c>
      <c r="C14" s="45">
        <v>0.53900000000000003</v>
      </c>
      <c r="D14" s="7"/>
      <c r="E14" s="44">
        <v>43682</v>
      </c>
      <c r="F14" s="45">
        <v>0.63100000000000001</v>
      </c>
      <c r="G14" s="7"/>
      <c r="H14" s="44">
        <v>43682</v>
      </c>
      <c r="I14" s="7"/>
      <c r="J14" s="7"/>
      <c r="K14" s="44">
        <v>43682</v>
      </c>
      <c r="L14" s="7"/>
      <c r="M14" s="7"/>
      <c r="N14" s="44">
        <v>43682</v>
      </c>
      <c r="O14" s="45">
        <v>1.5</v>
      </c>
      <c r="P14" s="7"/>
      <c r="Q14" s="44">
        <v>43682</v>
      </c>
      <c r="R14" s="7"/>
      <c r="S14" s="7"/>
      <c r="T14" s="44">
        <v>43682</v>
      </c>
      <c r="U14" s="45">
        <v>0.105</v>
      </c>
    </row>
    <row r="15" spans="1:21" x14ac:dyDescent="0.3">
      <c r="A15" s="7"/>
      <c r="B15" s="44">
        <v>43692</v>
      </c>
      <c r="C15" s="45">
        <v>0.51600000000000001</v>
      </c>
      <c r="D15" s="7"/>
      <c r="E15" s="44">
        <v>43692</v>
      </c>
      <c r="F15" s="45">
        <v>0.47499999999999998</v>
      </c>
      <c r="G15" s="7"/>
      <c r="H15" s="44">
        <v>43692</v>
      </c>
      <c r="I15" s="7"/>
      <c r="J15" s="7"/>
      <c r="K15" s="44">
        <v>43692</v>
      </c>
      <c r="L15" s="7"/>
      <c r="M15" s="7"/>
      <c r="N15" s="44">
        <v>43692</v>
      </c>
      <c r="O15" s="45">
        <v>4</v>
      </c>
      <c r="P15" s="7"/>
      <c r="Q15" s="44">
        <v>43692</v>
      </c>
      <c r="R15" s="7"/>
      <c r="S15" s="7"/>
      <c r="T15" s="44">
        <v>43692</v>
      </c>
      <c r="U15" s="45">
        <v>0.17899999999999999</v>
      </c>
    </row>
    <row r="16" spans="1:21" x14ac:dyDescent="0.3">
      <c r="A16" s="7"/>
      <c r="B16" s="7"/>
      <c r="C16" s="7"/>
      <c r="D16" s="7"/>
      <c r="E16" s="7"/>
      <c r="F16" s="7"/>
      <c r="G16" s="7"/>
      <c r="H16" s="7"/>
      <c r="I16" s="7"/>
      <c r="J16" s="7"/>
      <c r="K16" s="7"/>
      <c r="L16" s="7"/>
      <c r="M16" s="7"/>
      <c r="N16" s="7"/>
      <c r="O16" s="7"/>
      <c r="P16" s="7"/>
      <c r="Q16" s="7"/>
      <c r="R16" s="7"/>
      <c r="S16" s="7"/>
      <c r="T16" s="7"/>
      <c r="U16" s="7"/>
    </row>
    <row r="17" spans="1:21" x14ac:dyDescent="0.3">
      <c r="A17" s="7"/>
      <c r="B17" s="7"/>
      <c r="C17" s="7"/>
      <c r="D17" s="7"/>
      <c r="E17" s="7"/>
      <c r="F17" s="7"/>
      <c r="G17" s="7"/>
      <c r="H17" s="7"/>
      <c r="I17" s="7"/>
      <c r="J17" s="7"/>
      <c r="K17" s="7"/>
      <c r="L17" s="45"/>
      <c r="M17" s="7"/>
      <c r="N17" s="7"/>
      <c r="O17" s="7"/>
      <c r="P17" s="7"/>
      <c r="Q17" s="7"/>
      <c r="R17" s="7"/>
      <c r="S17" s="7"/>
      <c r="T17" s="7"/>
      <c r="U17" s="7"/>
    </row>
    <row r="18" spans="1:21" x14ac:dyDescent="0.3">
      <c r="L18" s="45"/>
    </row>
    <row r="19" spans="1:21" x14ac:dyDescent="0.3">
      <c r="L19" s="45"/>
    </row>
    <row r="20" spans="1:21" x14ac:dyDescent="0.3">
      <c r="L20" s="45"/>
    </row>
    <row r="21" spans="1:21" x14ac:dyDescent="0.3">
      <c r="L21" s="45"/>
    </row>
    <row r="22" spans="1:21" x14ac:dyDescent="0.3">
      <c r="L22" s="45"/>
    </row>
    <row r="23" spans="1:21" x14ac:dyDescent="0.3">
      <c r="L23" s="45"/>
    </row>
    <row r="24" spans="1:21" x14ac:dyDescent="0.3">
      <c r="L24" s="45"/>
    </row>
    <row r="25" spans="1:21" x14ac:dyDescent="0.3">
      <c r="L25" s="45"/>
    </row>
    <row r="26" spans="1:21" x14ac:dyDescent="0.3">
      <c r="L26" s="7"/>
    </row>
    <row r="27" spans="1:21" x14ac:dyDescent="0.3">
      <c r="L27" s="7"/>
    </row>
    <row r="28" spans="1:21" x14ac:dyDescent="0.3">
      <c r="L28" s="7"/>
    </row>
    <row r="29" spans="1:21" x14ac:dyDescent="0.3">
      <c r="L29" s="7"/>
    </row>
    <row r="30" spans="1:21" x14ac:dyDescent="0.3">
      <c r="L30" s="7"/>
    </row>
    <row r="31" spans="1:21" x14ac:dyDescent="0.3">
      <c r="L31" s="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125"/>
  <sheetViews>
    <sheetView zoomScale="80" zoomScaleNormal="80" zoomScalePageLayoutView="80" workbookViewId="0">
      <pane ySplit="1" topLeftCell="A2" activePane="bottomLeft" state="frozen"/>
      <selection pane="bottomLeft" activeCell="H115" sqref="H115"/>
    </sheetView>
  </sheetViews>
  <sheetFormatPr defaultColWidth="8.77734375" defaultRowHeight="14.4" x14ac:dyDescent="0.3"/>
  <cols>
    <col min="3" max="3" width="11.44140625" style="11" bestFit="1" customWidth="1"/>
    <col min="4" max="4" width="13.6640625" style="11" bestFit="1" customWidth="1"/>
    <col min="5" max="5" width="9" style="11" customWidth="1"/>
    <col min="6" max="6" width="11.44140625" style="11" bestFit="1" customWidth="1"/>
    <col min="7" max="7" width="17.44140625" style="11" bestFit="1" customWidth="1"/>
    <col min="8" max="8" width="7.77734375" style="11" customWidth="1"/>
    <col min="9" max="9" width="11.44140625" style="11" bestFit="1" customWidth="1"/>
    <col min="10" max="10" width="11.44140625" style="21" customWidth="1"/>
    <col min="11" max="11" width="7.33203125" style="21" customWidth="1"/>
    <col min="12" max="12" width="11.44140625" style="11" bestFit="1" customWidth="1"/>
    <col min="13" max="13" width="8.77734375" style="11"/>
    <col min="14" max="14" width="8" style="11" customWidth="1"/>
    <col min="15" max="15" width="11.44140625" style="11" bestFit="1" customWidth="1"/>
    <col min="16" max="17" width="8.77734375" style="11"/>
    <col min="18" max="18" width="11.44140625" style="11" bestFit="1" customWidth="1"/>
    <col min="19" max="19" width="8.77734375" style="11"/>
    <col min="21" max="21" width="11.44140625" bestFit="1" customWidth="1"/>
  </cols>
  <sheetData>
    <row r="1" spans="1:22" x14ac:dyDescent="0.3">
      <c r="A1" t="s">
        <v>4</v>
      </c>
      <c r="C1" s="12" t="s">
        <v>11</v>
      </c>
      <c r="D1" s="12" t="s">
        <v>6</v>
      </c>
      <c r="E1" s="12"/>
      <c r="F1" s="12" t="s">
        <v>11</v>
      </c>
      <c r="G1" s="12" t="s">
        <v>7</v>
      </c>
      <c r="H1" s="12"/>
      <c r="I1" s="12" t="s">
        <v>11</v>
      </c>
      <c r="J1" s="17" t="s">
        <v>8</v>
      </c>
      <c r="K1" s="17"/>
      <c r="L1" s="12" t="s">
        <v>11</v>
      </c>
      <c r="M1" s="12" t="s">
        <v>9</v>
      </c>
      <c r="N1" s="12"/>
      <c r="O1" s="12" t="s">
        <v>11</v>
      </c>
      <c r="P1" s="12" t="s">
        <v>10</v>
      </c>
      <c r="Q1" s="12"/>
      <c r="R1" s="12" t="s">
        <v>11</v>
      </c>
      <c r="S1" s="12" t="s">
        <v>5</v>
      </c>
      <c r="U1" s="12" t="s">
        <v>11</v>
      </c>
      <c r="V1" s="12" t="s">
        <v>12</v>
      </c>
    </row>
    <row r="2" spans="1:22" x14ac:dyDescent="0.3">
      <c r="C2" s="13">
        <v>42373</v>
      </c>
      <c r="D2" s="11">
        <v>0.97299999999999998</v>
      </c>
      <c r="F2" s="13">
        <v>42373</v>
      </c>
      <c r="G2" s="11">
        <v>0.41699999999999998</v>
      </c>
      <c r="I2" s="13">
        <v>42373</v>
      </c>
      <c r="J2" s="21">
        <v>11.763333333333334</v>
      </c>
      <c r="L2" s="13">
        <v>42373</v>
      </c>
      <c r="M2" s="11">
        <v>916</v>
      </c>
      <c r="O2" s="13">
        <v>42380</v>
      </c>
      <c r="P2" s="11">
        <v>8.42</v>
      </c>
      <c r="R2" s="13">
        <v>42373</v>
      </c>
      <c r="S2" s="8">
        <v>7.9333333333333336</v>
      </c>
    </row>
    <row r="3" spans="1:22" x14ac:dyDescent="0.3">
      <c r="C3" s="13">
        <v>42380</v>
      </c>
      <c r="D3" s="11">
        <v>0.92600000000000005</v>
      </c>
      <c r="F3" s="13">
        <v>42380</v>
      </c>
      <c r="G3" s="11">
        <v>0.35799999999999998</v>
      </c>
      <c r="I3" s="13">
        <v>42380</v>
      </c>
      <c r="J3" s="21">
        <v>9.9</v>
      </c>
      <c r="L3" s="13">
        <v>42380</v>
      </c>
      <c r="M3" s="11">
        <v>725.66666666666663</v>
      </c>
      <c r="O3" s="13">
        <v>42388</v>
      </c>
      <c r="P3" s="11">
        <v>12.100000000000001</v>
      </c>
      <c r="R3" s="13">
        <v>42380</v>
      </c>
      <c r="S3" s="8">
        <v>7.7</v>
      </c>
    </row>
    <row r="4" spans="1:22" x14ac:dyDescent="0.3">
      <c r="C4" s="13">
        <v>42388</v>
      </c>
      <c r="D4" s="11">
        <v>0.38300000000000001</v>
      </c>
      <c r="F4" s="13">
        <v>42388</v>
      </c>
      <c r="G4" s="11">
        <v>0.54300000000000004</v>
      </c>
      <c r="I4" s="13">
        <v>42388</v>
      </c>
      <c r="J4" s="21">
        <v>13.413333333333334</v>
      </c>
      <c r="L4" s="13">
        <v>42388</v>
      </c>
      <c r="M4" s="11">
        <v>1048</v>
      </c>
      <c r="O4" s="13">
        <v>42396</v>
      </c>
      <c r="P4" s="11">
        <v>9.4699999999999989</v>
      </c>
      <c r="R4" s="13">
        <v>42388</v>
      </c>
      <c r="S4" s="8">
        <v>7.7333333333333334</v>
      </c>
    </row>
    <row r="5" spans="1:22" x14ac:dyDescent="0.3">
      <c r="C5" s="13">
        <v>42396</v>
      </c>
      <c r="D5" s="11">
        <v>1.01</v>
      </c>
      <c r="F5" s="13">
        <v>42396</v>
      </c>
      <c r="G5" s="11">
        <v>0.35</v>
      </c>
      <c r="I5" s="13">
        <v>42396</v>
      </c>
      <c r="J5" s="21">
        <v>9.89</v>
      </c>
      <c r="L5" s="13">
        <v>42396</v>
      </c>
      <c r="M5" s="11">
        <v>5036.666666666667</v>
      </c>
      <c r="O5" s="13">
        <v>42404</v>
      </c>
      <c r="P5" s="11">
        <v>18.350000000000001</v>
      </c>
      <c r="R5" s="13">
        <v>42396</v>
      </c>
      <c r="S5" s="8">
        <v>7.7333333333333334</v>
      </c>
    </row>
    <row r="6" spans="1:22" x14ac:dyDescent="0.3">
      <c r="C6" s="13">
        <v>42404</v>
      </c>
      <c r="D6" s="11">
        <v>1.1200000000000001</v>
      </c>
      <c r="F6" s="13">
        <v>42404</v>
      </c>
      <c r="G6" s="11">
        <v>0.40400000000000003</v>
      </c>
      <c r="I6" s="13">
        <v>42404</v>
      </c>
      <c r="J6" s="21">
        <v>11.53</v>
      </c>
      <c r="L6" s="13">
        <v>42404</v>
      </c>
      <c r="M6" s="11">
        <v>1014.3333333333334</v>
      </c>
      <c r="O6" s="13">
        <v>42410</v>
      </c>
      <c r="P6" s="11">
        <v>5.0600000000000005</v>
      </c>
      <c r="R6" s="13">
        <v>42404</v>
      </c>
      <c r="S6" s="8">
        <v>7.7</v>
      </c>
    </row>
    <row r="7" spans="1:22" x14ac:dyDescent="0.3">
      <c r="C7" s="13">
        <v>42410</v>
      </c>
      <c r="D7" s="11">
        <v>1.4</v>
      </c>
      <c r="F7" s="13">
        <v>42410</v>
      </c>
      <c r="G7" s="11">
        <v>0.36899999999999999</v>
      </c>
      <c r="I7" s="13">
        <v>42410</v>
      </c>
      <c r="J7" s="21">
        <v>12.266666666666666</v>
      </c>
      <c r="L7" s="13">
        <v>42410</v>
      </c>
      <c r="M7" s="11">
        <v>1534.3333333333333</v>
      </c>
      <c r="O7" s="14">
        <v>42417</v>
      </c>
      <c r="P7" s="11">
        <v>49.35</v>
      </c>
      <c r="R7" s="13">
        <v>42410</v>
      </c>
      <c r="S7" s="8">
        <v>7.7333333333333334</v>
      </c>
    </row>
    <row r="8" spans="1:22" x14ac:dyDescent="0.3">
      <c r="C8" s="14">
        <v>42417</v>
      </c>
      <c r="D8" s="11">
        <v>1.45</v>
      </c>
      <c r="F8" s="14">
        <v>42417</v>
      </c>
      <c r="G8" s="11">
        <v>0.70299999999999996</v>
      </c>
      <c r="I8" s="14">
        <v>42417</v>
      </c>
      <c r="J8" s="21">
        <v>9.6</v>
      </c>
      <c r="L8" s="14">
        <v>42424</v>
      </c>
      <c r="M8" s="11">
        <v>656.66666666666663</v>
      </c>
      <c r="O8" s="14">
        <v>42424</v>
      </c>
      <c r="P8" s="11">
        <v>48.55</v>
      </c>
      <c r="R8" s="14">
        <v>42417</v>
      </c>
      <c r="S8" s="8">
        <v>7.1333333333333329</v>
      </c>
    </row>
    <row r="9" spans="1:22" x14ac:dyDescent="0.3">
      <c r="C9" s="14">
        <v>42424</v>
      </c>
      <c r="D9" s="11">
        <v>0.73899999999999999</v>
      </c>
      <c r="F9" s="14">
        <v>42424</v>
      </c>
      <c r="G9" s="11">
        <v>1.05</v>
      </c>
      <c r="I9" s="14">
        <v>42424</v>
      </c>
      <c r="J9" s="21">
        <v>11.546666666666667</v>
      </c>
      <c r="L9" s="14">
        <v>42431</v>
      </c>
      <c r="M9" s="11">
        <v>1210</v>
      </c>
      <c r="O9" s="14">
        <v>42431</v>
      </c>
      <c r="P9" s="11">
        <v>3.6950000000000003</v>
      </c>
      <c r="R9" s="14">
        <v>42424</v>
      </c>
      <c r="S9" s="8">
        <v>7.5333333333333341</v>
      </c>
    </row>
    <row r="10" spans="1:22" x14ac:dyDescent="0.3">
      <c r="C10" s="14">
        <v>42431</v>
      </c>
      <c r="D10" s="11">
        <v>1.44</v>
      </c>
      <c r="F10" s="14">
        <v>42431</v>
      </c>
      <c r="G10" s="11">
        <v>0.23400000000000001</v>
      </c>
      <c r="I10" s="14">
        <v>42431</v>
      </c>
      <c r="J10" s="21">
        <v>10.726666666666668</v>
      </c>
      <c r="L10" s="3">
        <v>42438</v>
      </c>
      <c r="M10" s="11">
        <v>1386.6666666666667</v>
      </c>
      <c r="O10" s="3">
        <v>42438</v>
      </c>
      <c r="P10" s="11">
        <v>2.8824999999999998</v>
      </c>
      <c r="R10" s="14">
        <v>42431</v>
      </c>
      <c r="S10" s="8">
        <v>7.7333333333333334</v>
      </c>
    </row>
    <row r="11" spans="1:22" x14ac:dyDescent="0.3">
      <c r="C11" s="3">
        <v>42438</v>
      </c>
      <c r="D11" s="11">
        <v>1.17</v>
      </c>
      <c r="F11" s="3">
        <v>42438</v>
      </c>
      <c r="G11" s="11">
        <v>0.22650000000000001</v>
      </c>
      <c r="I11" s="3">
        <v>42438</v>
      </c>
      <c r="J11" s="21">
        <v>11.046666666666667</v>
      </c>
      <c r="L11" s="13">
        <v>42445</v>
      </c>
      <c r="M11" s="11">
        <v>1283.3333333333333</v>
      </c>
      <c r="O11" s="13">
        <v>42445</v>
      </c>
      <c r="P11" s="11">
        <v>3.7676211453744495</v>
      </c>
      <c r="R11" s="3">
        <v>42438</v>
      </c>
      <c r="S11" s="8">
        <v>7.7333333333333334</v>
      </c>
    </row>
    <row r="12" spans="1:22" x14ac:dyDescent="0.3">
      <c r="C12" s="13">
        <v>42445</v>
      </c>
      <c r="D12" s="11">
        <v>0.68899999999999995</v>
      </c>
      <c r="F12" s="13">
        <v>42445</v>
      </c>
      <c r="G12" s="11">
        <v>0.22700000000000001</v>
      </c>
      <c r="I12" s="13">
        <v>42445</v>
      </c>
      <c r="J12" s="21">
        <v>13.596666666666666</v>
      </c>
      <c r="L12" s="13">
        <v>42452</v>
      </c>
      <c r="M12" s="11">
        <v>1210.6666666666667</v>
      </c>
      <c r="O12" s="13">
        <v>42452</v>
      </c>
      <c r="P12" s="11">
        <v>3.4675609756097563</v>
      </c>
      <c r="R12" s="13">
        <v>42445</v>
      </c>
      <c r="S12" s="8">
        <v>8</v>
      </c>
    </row>
    <row r="13" spans="1:22" x14ac:dyDescent="0.3">
      <c r="C13" s="13">
        <v>42452</v>
      </c>
      <c r="D13" s="11">
        <v>0.66300000000000003</v>
      </c>
      <c r="F13" s="13">
        <v>42452</v>
      </c>
      <c r="G13" s="11">
        <v>0.246</v>
      </c>
      <c r="I13" s="13">
        <v>42452</v>
      </c>
      <c r="J13" s="21">
        <v>11.486666666666666</v>
      </c>
      <c r="L13" s="13">
        <v>42459</v>
      </c>
      <c r="M13" s="11">
        <v>1209.3333333333333</v>
      </c>
      <c r="O13" s="13">
        <v>42459</v>
      </c>
      <c r="P13" s="11">
        <v>5.0999999999999996</v>
      </c>
      <c r="R13" s="13">
        <v>42452</v>
      </c>
      <c r="S13" s="8">
        <v>7.7333333333333343</v>
      </c>
    </row>
    <row r="14" spans="1:22" x14ac:dyDescent="0.3">
      <c r="C14" s="13">
        <v>42459</v>
      </c>
      <c r="D14" s="11">
        <v>0.61599999999999999</v>
      </c>
      <c r="F14" s="13">
        <v>42459</v>
      </c>
      <c r="G14" s="11">
        <v>0.33400000000000002</v>
      </c>
      <c r="I14" s="13">
        <v>42459</v>
      </c>
      <c r="J14" s="21">
        <v>9.6866666666666656</v>
      </c>
      <c r="L14" s="13">
        <v>42467</v>
      </c>
      <c r="M14" s="11">
        <v>944.66666666666663</v>
      </c>
      <c r="O14" s="13">
        <v>42467</v>
      </c>
      <c r="P14" s="11">
        <v>4.2050000000000001</v>
      </c>
      <c r="R14" s="13">
        <v>42459</v>
      </c>
      <c r="S14" s="8">
        <v>8.0333333333333332</v>
      </c>
    </row>
    <row r="15" spans="1:22" x14ac:dyDescent="0.3">
      <c r="C15" s="13">
        <v>42467</v>
      </c>
      <c r="D15" s="11">
        <v>0.94699999999999995</v>
      </c>
      <c r="F15" s="13">
        <v>42467</v>
      </c>
      <c r="G15" s="11">
        <v>0.32200000000000001</v>
      </c>
      <c r="I15" s="13">
        <v>42467</v>
      </c>
      <c r="J15" s="21">
        <v>12.236666666666665</v>
      </c>
      <c r="L15" s="13">
        <v>42473</v>
      </c>
      <c r="M15" s="11">
        <v>1005.3333333333334</v>
      </c>
      <c r="O15" s="13">
        <v>42473</v>
      </c>
      <c r="P15" s="11">
        <v>4.4550000000000001</v>
      </c>
      <c r="R15" s="13">
        <v>42467</v>
      </c>
      <c r="S15" s="8">
        <v>7.7333333333333334</v>
      </c>
    </row>
    <row r="16" spans="1:22" x14ac:dyDescent="0.3">
      <c r="C16" s="13">
        <v>42473</v>
      </c>
      <c r="D16" s="11">
        <v>0.51</v>
      </c>
      <c r="F16" s="13">
        <v>42473</v>
      </c>
      <c r="G16" s="11">
        <v>0.31900000000000001</v>
      </c>
      <c r="I16" s="13">
        <v>42473</v>
      </c>
      <c r="J16" s="21">
        <v>12.683333333333332</v>
      </c>
      <c r="L16" s="13">
        <v>42480</v>
      </c>
      <c r="M16" s="11">
        <v>1047.6666666666667</v>
      </c>
      <c r="O16" s="13">
        <v>42480</v>
      </c>
      <c r="P16" s="11">
        <v>5.0250000000000004</v>
      </c>
      <c r="R16" s="13">
        <v>42473</v>
      </c>
      <c r="S16" s="8">
        <v>8.6999999999999993</v>
      </c>
    </row>
    <row r="17" spans="3:19" x14ac:dyDescent="0.3">
      <c r="C17" s="13">
        <v>42480</v>
      </c>
      <c r="D17" s="11">
        <v>0.45400000000000001</v>
      </c>
      <c r="F17" s="13">
        <v>42480</v>
      </c>
      <c r="G17" s="11">
        <v>0.42399999999999999</v>
      </c>
      <c r="I17" s="13">
        <v>42480</v>
      </c>
      <c r="J17" s="21">
        <v>7.9766666666666666</v>
      </c>
      <c r="L17" s="13">
        <v>42494</v>
      </c>
      <c r="M17" s="11">
        <v>1023</v>
      </c>
      <c r="O17" s="13">
        <v>42494</v>
      </c>
      <c r="P17" s="11">
        <v>6.96</v>
      </c>
      <c r="R17" s="13">
        <v>42480</v>
      </c>
      <c r="S17" s="8">
        <v>7.8</v>
      </c>
    </row>
    <row r="18" spans="3:19" x14ac:dyDescent="0.3">
      <c r="C18" s="13">
        <v>42494</v>
      </c>
      <c r="D18" s="11">
        <v>0.495</v>
      </c>
      <c r="F18" s="13">
        <v>42494</v>
      </c>
      <c r="G18" s="11">
        <v>0.45500000000000002</v>
      </c>
      <c r="I18" s="13">
        <v>42494</v>
      </c>
      <c r="J18" s="21">
        <v>8.0499999999999989</v>
      </c>
      <c r="L18" s="13">
        <v>42501</v>
      </c>
      <c r="M18" s="11">
        <v>957.33333333333337</v>
      </c>
      <c r="O18" s="13">
        <v>42501</v>
      </c>
      <c r="P18" s="11">
        <v>6.98</v>
      </c>
      <c r="R18" s="13">
        <v>42494</v>
      </c>
      <c r="S18" s="8">
        <v>7.8</v>
      </c>
    </row>
    <row r="19" spans="3:19" x14ac:dyDescent="0.3">
      <c r="C19" s="13">
        <v>42501</v>
      </c>
      <c r="D19" s="11">
        <v>0.47099999999999997</v>
      </c>
      <c r="F19" s="13">
        <v>42501</v>
      </c>
      <c r="G19" s="11">
        <v>0.39100000000000001</v>
      </c>
      <c r="I19" s="13">
        <v>42501</v>
      </c>
      <c r="J19" s="21">
        <v>7.46</v>
      </c>
      <c r="L19" s="13">
        <v>42508</v>
      </c>
      <c r="M19" s="11">
        <v>880.33333333333337</v>
      </c>
      <c r="O19" s="13">
        <v>42508</v>
      </c>
      <c r="P19" s="11">
        <v>6.3049999999999997</v>
      </c>
      <c r="R19" s="13">
        <v>42501</v>
      </c>
      <c r="S19" s="8">
        <v>7.2666666666666666</v>
      </c>
    </row>
    <row r="20" spans="3:19" x14ac:dyDescent="0.3">
      <c r="C20" s="13">
        <v>42508</v>
      </c>
      <c r="D20" s="11">
        <v>0.68</v>
      </c>
      <c r="F20" s="13">
        <v>42508</v>
      </c>
      <c r="G20" s="11">
        <v>0.37</v>
      </c>
      <c r="I20" s="13">
        <v>42508</v>
      </c>
      <c r="J20" s="21">
        <v>7.2766666666666664</v>
      </c>
      <c r="L20" s="13">
        <v>42515</v>
      </c>
      <c r="M20" s="11">
        <v>967.33333333333337</v>
      </c>
      <c r="O20" s="13">
        <v>42515</v>
      </c>
      <c r="P20" s="11">
        <v>6.7649999999999997</v>
      </c>
      <c r="R20" s="13">
        <v>42508</v>
      </c>
      <c r="S20" s="8">
        <v>7.333333333333333</v>
      </c>
    </row>
    <row r="21" spans="3:19" x14ac:dyDescent="0.3">
      <c r="C21" s="13">
        <v>42515</v>
      </c>
      <c r="D21" s="11">
        <v>0.82299999999999995</v>
      </c>
      <c r="F21" s="13">
        <v>42515</v>
      </c>
      <c r="G21" s="11">
        <v>0.59299999999999997</v>
      </c>
      <c r="I21" s="13">
        <v>42515</v>
      </c>
      <c r="J21" s="21">
        <v>4.8533333333333335</v>
      </c>
      <c r="L21" s="13">
        <v>42522</v>
      </c>
      <c r="M21" s="11">
        <v>812</v>
      </c>
      <c r="O21" s="13">
        <v>42522</v>
      </c>
      <c r="P21" s="11">
        <v>5.73</v>
      </c>
      <c r="R21" s="13">
        <v>42515</v>
      </c>
      <c r="S21" s="8">
        <v>7.4000000000000012</v>
      </c>
    </row>
    <row r="22" spans="3:19" x14ac:dyDescent="0.3">
      <c r="C22" s="13">
        <v>42522</v>
      </c>
      <c r="D22" s="11">
        <v>0.495</v>
      </c>
      <c r="F22" s="13">
        <v>42522</v>
      </c>
      <c r="G22" s="11">
        <v>0.46600000000000003</v>
      </c>
      <c r="I22" s="13">
        <v>42522</v>
      </c>
      <c r="J22" s="21">
        <v>3.9233333333333333</v>
      </c>
      <c r="L22" s="13">
        <v>42530</v>
      </c>
      <c r="M22" s="11">
        <v>764.33333333333337</v>
      </c>
      <c r="O22" s="13">
        <v>42530</v>
      </c>
      <c r="P22" s="11">
        <v>8.99</v>
      </c>
      <c r="R22" s="13">
        <v>42522</v>
      </c>
      <c r="S22" s="8">
        <v>7.3</v>
      </c>
    </row>
    <row r="23" spans="3:19" x14ac:dyDescent="0.3">
      <c r="C23" s="13">
        <v>42530</v>
      </c>
      <c r="D23" s="11">
        <v>0.67700000000000005</v>
      </c>
      <c r="F23" s="13">
        <v>42530</v>
      </c>
      <c r="G23" s="11">
        <v>0.66700000000000004</v>
      </c>
      <c r="I23" s="13">
        <v>42530</v>
      </c>
      <c r="J23" s="21">
        <v>5.0566666666666666</v>
      </c>
      <c r="L23" s="13">
        <v>42536</v>
      </c>
      <c r="M23" s="11">
        <v>697</v>
      </c>
      <c r="O23" s="13">
        <v>42536</v>
      </c>
      <c r="P23" s="11">
        <v>3.45</v>
      </c>
      <c r="R23" s="13">
        <v>42530</v>
      </c>
      <c r="S23" s="8">
        <v>7.5666666666666664</v>
      </c>
    </row>
    <row r="24" spans="3:19" x14ac:dyDescent="0.3">
      <c r="C24" s="13">
        <v>42536</v>
      </c>
      <c r="D24" s="11">
        <v>0.66400000000000003</v>
      </c>
      <c r="F24" s="13">
        <v>42536</v>
      </c>
      <c r="G24" s="11">
        <v>0.47699999999999998</v>
      </c>
      <c r="I24" s="13">
        <v>42536</v>
      </c>
      <c r="J24" s="21">
        <v>4.6566666666666672</v>
      </c>
      <c r="L24" s="13">
        <v>42543</v>
      </c>
      <c r="M24" s="11">
        <v>848.33333333333337</v>
      </c>
      <c r="O24" s="13">
        <v>42543</v>
      </c>
      <c r="P24" s="11">
        <v>5.28</v>
      </c>
      <c r="R24" s="13">
        <v>42536</v>
      </c>
      <c r="S24" s="8">
        <v>7.4000000000000012</v>
      </c>
    </row>
    <row r="25" spans="3:19" x14ac:dyDescent="0.3">
      <c r="C25" s="13">
        <v>42543</v>
      </c>
      <c r="D25" s="11">
        <v>0.66900000000000004</v>
      </c>
      <c r="F25" s="13">
        <v>42543</v>
      </c>
      <c r="G25" s="11">
        <v>0.46300000000000002</v>
      </c>
      <c r="I25" s="13">
        <v>42543</v>
      </c>
      <c r="J25" s="21">
        <v>4.0466666666666669</v>
      </c>
      <c r="L25" s="5">
        <v>42551</v>
      </c>
      <c r="M25" s="11">
        <v>926.66666666666663</v>
      </c>
      <c r="O25" s="5">
        <v>42551</v>
      </c>
      <c r="P25" s="11">
        <v>3.9</v>
      </c>
      <c r="R25" s="13">
        <v>42543</v>
      </c>
      <c r="S25" s="8">
        <v>7.5</v>
      </c>
    </row>
    <row r="26" spans="3:19" x14ac:dyDescent="0.3">
      <c r="C26" s="5">
        <v>42551</v>
      </c>
      <c r="D26" s="11">
        <v>0.71899999999999997</v>
      </c>
      <c r="F26" s="5">
        <v>42551</v>
      </c>
      <c r="G26" s="11">
        <v>0.46300000000000002</v>
      </c>
      <c r="I26" s="5">
        <v>42551</v>
      </c>
      <c r="J26" s="21">
        <v>3.6066666666666669</v>
      </c>
      <c r="L26" s="13">
        <v>42557</v>
      </c>
      <c r="M26" s="11">
        <v>832.66666666666663</v>
      </c>
      <c r="O26" s="13">
        <v>42557</v>
      </c>
      <c r="P26" s="11">
        <v>3.7025000000000001</v>
      </c>
      <c r="R26" s="5">
        <v>42551</v>
      </c>
      <c r="S26" s="8">
        <v>7.5</v>
      </c>
    </row>
    <row r="27" spans="3:19" x14ac:dyDescent="0.3">
      <c r="C27" s="13">
        <v>42557</v>
      </c>
      <c r="D27" s="11">
        <v>0.55349999999999999</v>
      </c>
      <c r="F27" s="13">
        <v>42557</v>
      </c>
      <c r="G27" s="11">
        <v>0.60799999999999998</v>
      </c>
      <c r="I27" s="13">
        <v>42557</v>
      </c>
      <c r="J27" s="21">
        <v>3.88</v>
      </c>
      <c r="L27" s="13">
        <v>42564</v>
      </c>
      <c r="M27" s="11">
        <v>707</v>
      </c>
      <c r="O27" s="13">
        <v>42564</v>
      </c>
      <c r="P27" s="11">
        <v>2.95</v>
      </c>
      <c r="R27" s="13">
        <v>42557</v>
      </c>
      <c r="S27" s="8">
        <v>7.5</v>
      </c>
    </row>
    <row r="28" spans="3:19" x14ac:dyDescent="0.3">
      <c r="C28" s="13">
        <v>42564</v>
      </c>
      <c r="D28" s="11">
        <v>0.55300000000000005</v>
      </c>
      <c r="F28" s="13">
        <v>42564</v>
      </c>
      <c r="G28" s="11">
        <v>0.499</v>
      </c>
      <c r="I28" s="13">
        <v>42564</v>
      </c>
      <c r="J28" s="21">
        <v>3.2266666666666666</v>
      </c>
      <c r="L28" s="13">
        <v>42571</v>
      </c>
      <c r="M28" s="11">
        <v>784.66666666666663</v>
      </c>
      <c r="O28" s="13">
        <v>42571</v>
      </c>
      <c r="P28" s="11">
        <v>4.7850000000000001</v>
      </c>
      <c r="R28" s="13">
        <v>42564</v>
      </c>
      <c r="S28" s="8">
        <v>7.3666666666666671</v>
      </c>
    </row>
    <row r="29" spans="3:19" x14ac:dyDescent="0.3">
      <c r="C29" s="13">
        <v>42571</v>
      </c>
      <c r="D29" s="11">
        <v>1.06</v>
      </c>
      <c r="F29" s="13">
        <v>42571</v>
      </c>
      <c r="G29" s="11">
        <v>0.55600000000000005</v>
      </c>
      <c r="I29" s="13">
        <v>42571</v>
      </c>
      <c r="J29" s="21">
        <v>3.18</v>
      </c>
      <c r="L29" s="13">
        <v>42578</v>
      </c>
      <c r="M29" s="11">
        <v>750</v>
      </c>
      <c r="O29" s="13">
        <v>42578</v>
      </c>
      <c r="P29" s="11">
        <v>3.98</v>
      </c>
      <c r="R29" s="13">
        <v>42571</v>
      </c>
      <c r="S29" s="8">
        <v>7.5</v>
      </c>
    </row>
    <row r="30" spans="3:19" x14ac:dyDescent="0.3">
      <c r="C30" s="13">
        <v>42578</v>
      </c>
      <c r="D30" s="11">
        <v>0.73099999999999998</v>
      </c>
      <c r="F30" s="13">
        <v>42578</v>
      </c>
      <c r="G30" s="11">
        <v>0.53700000000000003</v>
      </c>
      <c r="I30" s="13">
        <v>42578</v>
      </c>
      <c r="J30" s="21">
        <v>2.6666666666666665</v>
      </c>
      <c r="L30" s="13">
        <v>42585</v>
      </c>
      <c r="M30" s="11">
        <v>889.33333333333337</v>
      </c>
      <c r="O30" s="13">
        <v>42585</v>
      </c>
      <c r="P30" s="11">
        <v>4.21</v>
      </c>
      <c r="R30" s="13">
        <v>42578</v>
      </c>
      <c r="S30" s="8">
        <v>7.4666666666666659</v>
      </c>
    </row>
    <row r="31" spans="3:19" x14ac:dyDescent="0.3">
      <c r="C31" s="13">
        <v>42585</v>
      </c>
      <c r="D31" s="11">
        <v>0.69799999999999995</v>
      </c>
      <c r="F31" s="13">
        <v>42585</v>
      </c>
      <c r="G31" s="11">
        <v>0.66300000000000003</v>
      </c>
      <c r="I31" s="13">
        <v>42585</v>
      </c>
      <c r="J31" s="21">
        <v>4.0766666666666671</v>
      </c>
      <c r="L31" s="5">
        <v>42592</v>
      </c>
      <c r="M31" s="11">
        <v>732.33333333333337</v>
      </c>
      <c r="O31" s="5">
        <v>42592</v>
      </c>
      <c r="P31" s="11">
        <v>2.57</v>
      </c>
      <c r="R31" s="13">
        <v>42585</v>
      </c>
      <c r="S31" s="8">
        <v>7.166666666666667</v>
      </c>
    </row>
    <row r="32" spans="3:19" x14ac:dyDescent="0.3">
      <c r="C32" s="5">
        <v>42592</v>
      </c>
      <c r="D32" s="11">
        <v>0.85199999999999998</v>
      </c>
      <c r="F32" s="5">
        <v>42592</v>
      </c>
      <c r="G32" s="11">
        <v>0.42699999999999999</v>
      </c>
      <c r="I32" s="5">
        <v>42592</v>
      </c>
      <c r="J32" s="21">
        <v>2.7533333333333334</v>
      </c>
      <c r="L32" s="13">
        <v>42599</v>
      </c>
      <c r="M32" s="11">
        <v>938.66666666666663</v>
      </c>
      <c r="O32" s="13">
        <v>42599</v>
      </c>
      <c r="P32" s="11">
        <v>2.9649999999999999</v>
      </c>
      <c r="R32" s="5">
        <v>42592</v>
      </c>
      <c r="S32" s="8">
        <v>7.3</v>
      </c>
    </row>
    <row r="33" spans="3:19" x14ac:dyDescent="0.3">
      <c r="C33" s="13">
        <v>42606</v>
      </c>
      <c r="D33" s="11">
        <v>0.52500000000000002</v>
      </c>
      <c r="F33" s="13">
        <v>42599</v>
      </c>
      <c r="G33" s="11">
        <v>0.59</v>
      </c>
      <c r="I33" s="13">
        <v>42599</v>
      </c>
      <c r="J33" s="21">
        <v>3.7366666666666664</v>
      </c>
      <c r="L33" s="13">
        <v>42606</v>
      </c>
      <c r="M33" s="11">
        <v>613</v>
      </c>
      <c r="O33" s="13">
        <v>42606</v>
      </c>
      <c r="P33" s="11">
        <v>4.37</v>
      </c>
      <c r="R33" s="13">
        <v>42599</v>
      </c>
      <c r="S33" s="8">
        <v>7.3666666666666671</v>
      </c>
    </row>
    <row r="34" spans="3:19" x14ac:dyDescent="0.3">
      <c r="C34" s="13">
        <v>42613</v>
      </c>
      <c r="D34" s="11">
        <v>0.82299999999999995</v>
      </c>
      <c r="F34" s="13">
        <v>42606</v>
      </c>
      <c r="G34" s="11">
        <v>0.55600000000000005</v>
      </c>
      <c r="I34" s="13">
        <v>42606</v>
      </c>
      <c r="J34" s="21">
        <v>3.4066666666666663</v>
      </c>
      <c r="L34" s="13">
        <v>42613</v>
      </c>
      <c r="M34" s="11">
        <v>768.33333333333337</v>
      </c>
      <c r="O34" s="13">
        <v>42613</v>
      </c>
      <c r="P34" s="11">
        <v>2.8149999999999999</v>
      </c>
      <c r="R34" s="13">
        <v>42606</v>
      </c>
      <c r="S34" s="8">
        <v>7.5333333333333341</v>
      </c>
    </row>
    <row r="35" spans="3:19" x14ac:dyDescent="0.3">
      <c r="C35" s="13">
        <v>42620</v>
      </c>
      <c r="D35" s="11">
        <v>0.83199999999999996</v>
      </c>
      <c r="F35" s="13">
        <v>42613</v>
      </c>
      <c r="G35" s="11">
        <v>0.40699999999999997</v>
      </c>
      <c r="I35" s="13">
        <v>42613</v>
      </c>
      <c r="J35" s="21">
        <v>3.8733333333333331</v>
      </c>
      <c r="L35" s="13">
        <v>42620</v>
      </c>
      <c r="M35" s="11">
        <v>858</v>
      </c>
      <c r="O35" s="13">
        <v>42620</v>
      </c>
      <c r="P35" s="11">
        <v>3.91</v>
      </c>
      <c r="R35" s="13">
        <v>42613</v>
      </c>
      <c r="S35" s="8">
        <v>7.3999999999999995</v>
      </c>
    </row>
    <row r="36" spans="3:19" x14ac:dyDescent="0.3">
      <c r="C36" s="13">
        <v>42627</v>
      </c>
      <c r="D36" s="11">
        <v>0.76700000000000002</v>
      </c>
      <c r="F36" s="13">
        <v>42620</v>
      </c>
      <c r="G36" s="11">
        <v>0.42399999999999999</v>
      </c>
      <c r="I36" s="13">
        <v>42620</v>
      </c>
      <c r="J36" s="21">
        <v>3.4066666666666667</v>
      </c>
      <c r="L36" s="13">
        <v>42627</v>
      </c>
      <c r="M36" s="11">
        <v>914</v>
      </c>
      <c r="O36" s="13">
        <v>42627</v>
      </c>
      <c r="P36" s="11">
        <v>3.6349999999999998</v>
      </c>
      <c r="R36" s="13">
        <v>42620</v>
      </c>
      <c r="S36" s="8">
        <v>7.5999999999999988</v>
      </c>
    </row>
    <row r="37" spans="3:19" x14ac:dyDescent="0.3">
      <c r="C37" s="5">
        <v>42634</v>
      </c>
      <c r="D37" s="11">
        <v>0.81799999999999995</v>
      </c>
      <c r="F37" s="13">
        <v>42627</v>
      </c>
      <c r="G37" s="11">
        <v>0.40699999999999997</v>
      </c>
      <c r="I37" s="13">
        <v>42627</v>
      </c>
      <c r="J37" s="21">
        <v>4.253333333333333</v>
      </c>
      <c r="L37" s="5">
        <v>42634</v>
      </c>
      <c r="M37" s="11">
        <v>505.66666666666669</v>
      </c>
      <c r="O37" s="5">
        <v>42634</v>
      </c>
      <c r="P37" s="11">
        <v>3.665</v>
      </c>
      <c r="R37" s="13">
        <v>42627</v>
      </c>
      <c r="S37" s="8">
        <v>7.7</v>
      </c>
    </row>
    <row r="38" spans="3:19" x14ac:dyDescent="0.3">
      <c r="C38" s="13">
        <v>42641</v>
      </c>
      <c r="D38" s="11">
        <v>0.72150000000000003</v>
      </c>
      <c r="F38" s="5">
        <v>42634</v>
      </c>
      <c r="G38" s="11">
        <v>0.52600000000000002</v>
      </c>
      <c r="I38" s="5">
        <v>42634</v>
      </c>
      <c r="J38" s="21">
        <v>5.1833333333333327</v>
      </c>
      <c r="L38" s="13">
        <v>42641</v>
      </c>
      <c r="M38" s="11">
        <v>1029</v>
      </c>
      <c r="O38" s="13">
        <v>42641</v>
      </c>
      <c r="P38" s="11">
        <v>2.5375000000000001</v>
      </c>
      <c r="R38" s="5">
        <v>42634</v>
      </c>
      <c r="S38" s="8">
        <v>7.7</v>
      </c>
    </row>
    <row r="39" spans="3:19" x14ac:dyDescent="0.3">
      <c r="C39" s="13">
        <v>42648</v>
      </c>
      <c r="D39" s="11">
        <v>0.54200000000000004</v>
      </c>
      <c r="F39" s="13">
        <v>42641</v>
      </c>
      <c r="G39" s="11">
        <v>0.498</v>
      </c>
      <c r="I39" s="13">
        <v>42641</v>
      </c>
      <c r="J39" s="21">
        <v>6.1566666666666672</v>
      </c>
      <c r="L39" s="13">
        <v>42655</v>
      </c>
      <c r="M39" s="11">
        <v>946.66666666666663</v>
      </c>
      <c r="O39" s="13">
        <v>42648</v>
      </c>
      <c r="P39" s="11">
        <v>2.2799999999999998</v>
      </c>
      <c r="R39" s="13">
        <v>42641</v>
      </c>
      <c r="S39" s="8">
        <v>7.7</v>
      </c>
    </row>
    <row r="40" spans="3:19" x14ac:dyDescent="0.3">
      <c r="C40" s="13">
        <v>42655</v>
      </c>
      <c r="D40" s="11">
        <v>0.626</v>
      </c>
      <c r="F40" s="13">
        <v>42648</v>
      </c>
      <c r="G40" s="11">
        <v>0.497</v>
      </c>
      <c r="I40" s="13">
        <v>42648</v>
      </c>
      <c r="J40" s="21">
        <v>6.373333333333334</v>
      </c>
      <c r="L40" s="13">
        <v>42662</v>
      </c>
      <c r="M40" s="11">
        <v>936.66666666666663</v>
      </c>
      <c r="O40" s="13">
        <v>42655</v>
      </c>
      <c r="P40" s="11">
        <v>2.95</v>
      </c>
      <c r="R40" s="13">
        <v>42648</v>
      </c>
      <c r="S40" s="8">
        <v>7.7</v>
      </c>
    </row>
    <row r="41" spans="3:19" x14ac:dyDescent="0.3">
      <c r="C41" s="13">
        <v>42662</v>
      </c>
      <c r="D41" s="11">
        <v>0.72299999999999998</v>
      </c>
      <c r="F41" s="13">
        <v>42655</v>
      </c>
      <c r="G41" s="11">
        <v>0.38800000000000001</v>
      </c>
      <c r="I41" s="13">
        <v>42655</v>
      </c>
      <c r="J41" s="21">
        <v>7.2033333333333331</v>
      </c>
      <c r="L41" s="13">
        <v>42669</v>
      </c>
      <c r="M41" s="11">
        <v>900</v>
      </c>
      <c r="O41" s="13">
        <v>42662</v>
      </c>
      <c r="P41" s="11">
        <v>3.2850000000000001</v>
      </c>
      <c r="R41" s="13">
        <v>42655</v>
      </c>
      <c r="S41" s="8">
        <v>7.8</v>
      </c>
    </row>
    <row r="42" spans="3:19" x14ac:dyDescent="0.3">
      <c r="C42" s="13">
        <v>42669</v>
      </c>
      <c r="D42" s="11">
        <v>0.57499999999999996</v>
      </c>
      <c r="F42" s="13">
        <v>42662</v>
      </c>
      <c r="G42" s="11">
        <v>0.376</v>
      </c>
      <c r="I42" s="13">
        <v>42662</v>
      </c>
      <c r="J42" s="21">
        <v>7.1766666666666667</v>
      </c>
      <c r="L42" s="13">
        <v>42676</v>
      </c>
      <c r="M42" s="11">
        <v>803</v>
      </c>
      <c r="O42" s="13">
        <v>42669</v>
      </c>
      <c r="P42" s="11">
        <v>2.35</v>
      </c>
      <c r="R42" s="13">
        <v>42662</v>
      </c>
      <c r="S42" s="8">
        <v>7.666666666666667</v>
      </c>
    </row>
    <row r="43" spans="3:19" x14ac:dyDescent="0.3">
      <c r="C43" s="13">
        <v>42676</v>
      </c>
      <c r="D43" s="11">
        <v>0.82499999999999996</v>
      </c>
      <c r="F43" s="13">
        <v>42669</v>
      </c>
      <c r="G43" s="11">
        <v>0.32600000000000001</v>
      </c>
      <c r="I43" s="13">
        <v>42669</v>
      </c>
      <c r="J43" s="21">
        <v>8.5133333333333336</v>
      </c>
      <c r="L43" s="5">
        <v>42683</v>
      </c>
      <c r="M43" s="11">
        <v>770</v>
      </c>
      <c r="O43" s="13">
        <v>42676</v>
      </c>
      <c r="P43" s="11">
        <v>2.96</v>
      </c>
      <c r="R43" s="13">
        <v>42669</v>
      </c>
      <c r="S43" s="8">
        <v>7.4333333333333336</v>
      </c>
    </row>
    <row r="44" spans="3:19" x14ac:dyDescent="0.3">
      <c r="C44" s="5">
        <v>42683</v>
      </c>
      <c r="D44" s="11">
        <v>0.86</v>
      </c>
      <c r="F44" s="13">
        <v>42676</v>
      </c>
      <c r="G44" s="11">
        <v>0.44600000000000001</v>
      </c>
      <c r="I44" s="13">
        <v>42676</v>
      </c>
      <c r="J44" s="21">
        <v>7.38</v>
      </c>
      <c r="L44" s="13">
        <v>42690</v>
      </c>
      <c r="M44" s="11">
        <v>629.66666666666663</v>
      </c>
      <c r="O44" s="5">
        <v>42683</v>
      </c>
      <c r="P44" s="11">
        <v>3.96</v>
      </c>
      <c r="R44" s="13">
        <v>42676</v>
      </c>
      <c r="S44" s="8">
        <v>7.833333333333333</v>
      </c>
    </row>
    <row r="45" spans="3:19" x14ac:dyDescent="0.3">
      <c r="C45" s="13">
        <v>42690</v>
      </c>
      <c r="D45" s="11">
        <v>0.65449999999999997</v>
      </c>
      <c r="F45" s="5">
        <v>42683</v>
      </c>
      <c r="G45" s="11">
        <v>0.47299999999999998</v>
      </c>
      <c r="I45" s="5">
        <v>42683</v>
      </c>
      <c r="J45" s="21">
        <v>6.9733333333333336</v>
      </c>
      <c r="L45" s="13">
        <v>42695</v>
      </c>
      <c r="M45" s="11">
        <v>567.66666666666663</v>
      </c>
      <c r="O45" s="13">
        <v>42690</v>
      </c>
      <c r="P45" s="11">
        <v>4.5324999999999998</v>
      </c>
      <c r="R45" s="5">
        <v>42683</v>
      </c>
      <c r="S45" s="8">
        <v>7.0333333333333341</v>
      </c>
    </row>
    <row r="46" spans="3:19" x14ac:dyDescent="0.3">
      <c r="C46" s="13">
        <v>42695</v>
      </c>
      <c r="D46" s="11">
        <v>0.59499999999999997</v>
      </c>
      <c r="F46" s="13">
        <v>42690</v>
      </c>
      <c r="G46" s="11">
        <v>0.51849999999999996</v>
      </c>
      <c r="I46" s="13">
        <v>42690</v>
      </c>
      <c r="J46" s="21">
        <v>9.25</v>
      </c>
      <c r="L46" s="13">
        <v>42704</v>
      </c>
      <c r="M46" s="11">
        <v>1264</v>
      </c>
      <c r="O46" s="13">
        <v>42695</v>
      </c>
      <c r="P46" s="11">
        <v>7.33</v>
      </c>
      <c r="R46" s="13">
        <v>42690</v>
      </c>
      <c r="S46" s="8">
        <v>7.9000000000000012</v>
      </c>
    </row>
    <row r="47" spans="3:19" x14ac:dyDescent="0.3">
      <c r="C47" s="13">
        <v>42704</v>
      </c>
      <c r="D47" s="11">
        <v>0.748</v>
      </c>
      <c r="F47" s="13">
        <v>42695</v>
      </c>
      <c r="G47" s="11">
        <v>0.53200000000000003</v>
      </c>
      <c r="I47" s="13">
        <v>42695</v>
      </c>
      <c r="J47" s="21">
        <v>9.8066666666666666</v>
      </c>
      <c r="L47" s="13">
        <v>42711</v>
      </c>
      <c r="M47" s="11">
        <v>960.66666666666663</v>
      </c>
      <c r="O47" s="13">
        <v>42704</v>
      </c>
      <c r="P47" s="11">
        <v>4.125</v>
      </c>
      <c r="R47" s="13">
        <v>42695</v>
      </c>
      <c r="S47" s="8">
        <v>7.9333333333333336</v>
      </c>
    </row>
    <row r="48" spans="3:19" x14ac:dyDescent="0.3">
      <c r="C48" s="13">
        <v>42711</v>
      </c>
      <c r="D48" s="11">
        <v>1</v>
      </c>
      <c r="F48" s="13">
        <v>42704</v>
      </c>
      <c r="G48" s="11">
        <v>0.61099999999999999</v>
      </c>
      <c r="I48" s="13">
        <v>42704</v>
      </c>
      <c r="J48" s="21">
        <v>8.9499999999999993</v>
      </c>
      <c r="L48" s="14">
        <v>42718</v>
      </c>
      <c r="M48" s="11">
        <v>1451.6666666666667</v>
      </c>
      <c r="O48" s="13">
        <v>42711</v>
      </c>
      <c r="P48" s="11">
        <v>4.17</v>
      </c>
      <c r="R48" s="13">
        <v>42704</v>
      </c>
      <c r="S48" s="8">
        <v>6.6000000000000005</v>
      </c>
    </row>
    <row r="49" spans="3:19" x14ac:dyDescent="0.3">
      <c r="C49" s="14">
        <v>42718</v>
      </c>
      <c r="D49" s="11">
        <v>0.96299999999999997</v>
      </c>
      <c r="F49" s="13">
        <v>42711</v>
      </c>
      <c r="G49" s="11">
        <v>0.46200000000000002</v>
      </c>
      <c r="I49" s="13">
        <v>42711</v>
      </c>
      <c r="J49" s="21">
        <v>10.87</v>
      </c>
      <c r="L49" s="14">
        <v>42725</v>
      </c>
      <c r="M49" s="11">
        <v>2876.6666666666665</v>
      </c>
      <c r="O49" s="14">
        <v>42718</v>
      </c>
      <c r="P49" s="11">
        <v>5.17</v>
      </c>
      <c r="R49" s="13">
        <v>42711</v>
      </c>
      <c r="S49" s="8">
        <v>7.9666666666666659</v>
      </c>
    </row>
    <row r="50" spans="3:19" x14ac:dyDescent="0.3">
      <c r="C50" s="14">
        <v>42725</v>
      </c>
      <c r="D50" s="11">
        <v>0.99099999999999999</v>
      </c>
      <c r="F50" s="14">
        <v>42718</v>
      </c>
      <c r="G50" s="11">
        <v>0.29799999999999999</v>
      </c>
      <c r="I50" s="14">
        <v>42718</v>
      </c>
      <c r="J50" s="21">
        <v>11.7</v>
      </c>
      <c r="O50" s="14">
        <v>42725</v>
      </c>
      <c r="P50" s="11">
        <v>4.17</v>
      </c>
      <c r="R50" s="14">
        <v>42718</v>
      </c>
      <c r="S50" s="8">
        <v>7.1000000000000005</v>
      </c>
    </row>
    <row r="51" spans="3:19" x14ac:dyDescent="0.3">
      <c r="C51" s="2">
        <v>42753</v>
      </c>
      <c r="D51" s="15">
        <v>1.1549999999999998</v>
      </c>
      <c r="E51" s="15"/>
      <c r="F51" s="14">
        <v>42725</v>
      </c>
      <c r="G51" s="11">
        <v>0.27100000000000002</v>
      </c>
      <c r="I51" s="14">
        <v>42725</v>
      </c>
      <c r="J51" s="21">
        <v>12.61</v>
      </c>
      <c r="O51" s="2">
        <v>42753</v>
      </c>
      <c r="P51" s="15">
        <v>4.6850000000000005</v>
      </c>
      <c r="Q51" s="15"/>
      <c r="R51" s="14">
        <v>42725</v>
      </c>
      <c r="S51" s="8">
        <v>7.3999999999999995</v>
      </c>
    </row>
    <row r="52" spans="3:19" x14ac:dyDescent="0.3">
      <c r="C52" s="2">
        <v>42760</v>
      </c>
      <c r="D52" s="15">
        <v>1.37</v>
      </c>
      <c r="E52" s="15"/>
      <c r="F52" s="2">
        <v>42753</v>
      </c>
      <c r="G52" s="15">
        <v>0.34050000000000002</v>
      </c>
      <c r="H52" s="15"/>
      <c r="I52" s="2">
        <v>42753</v>
      </c>
      <c r="J52" s="22">
        <v>11.643333333333333</v>
      </c>
      <c r="K52" s="22"/>
      <c r="L52" s="2"/>
      <c r="M52" s="17"/>
      <c r="N52" s="17"/>
      <c r="O52" s="2">
        <v>42760</v>
      </c>
      <c r="P52" s="15">
        <v>10.879999999999999</v>
      </c>
      <c r="Q52" s="15"/>
      <c r="R52" s="2">
        <v>42753</v>
      </c>
      <c r="S52" s="18">
        <v>7.9</v>
      </c>
    </row>
    <row r="53" spans="3:19" x14ac:dyDescent="0.3">
      <c r="C53" s="2">
        <v>42774</v>
      </c>
      <c r="D53" s="15">
        <v>1.55</v>
      </c>
      <c r="E53" s="15"/>
      <c r="F53" s="2">
        <v>42760</v>
      </c>
      <c r="G53" s="15">
        <v>0.38</v>
      </c>
      <c r="H53" s="15"/>
      <c r="I53" s="2">
        <v>42760</v>
      </c>
      <c r="J53" s="22">
        <v>12.373333333333333</v>
      </c>
      <c r="K53" s="22"/>
      <c r="L53" s="2"/>
      <c r="M53" s="17"/>
      <c r="N53" s="17"/>
      <c r="O53" s="2">
        <v>42774</v>
      </c>
      <c r="P53" s="15">
        <v>6.5949999999999998</v>
      </c>
      <c r="Q53" s="15"/>
      <c r="R53" s="2">
        <v>42760</v>
      </c>
      <c r="S53" s="19">
        <v>8.0299999999999994</v>
      </c>
    </row>
    <row r="54" spans="3:19" x14ac:dyDescent="0.3">
      <c r="C54" s="3">
        <v>42781</v>
      </c>
      <c r="D54" s="15">
        <v>1.53</v>
      </c>
      <c r="E54" s="15"/>
      <c r="F54" s="2">
        <v>42774</v>
      </c>
      <c r="G54" s="15">
        <v>0.29499999999999998</v>
      </c>
      <c r="H54" s="15"/>
      <c r="I54" s="2">
        <v>42774</v>
      </c>
      <c r="J54" s="22">
        <v>12.756666666666666</v>
      </c>
      <c r="K54" s="22"/>
      <c r="L54" s="2"/>
      <c r="M54" s="17"/>
      <c r="N54" s="17"/>
      <c r="O54" s="3">
        <v>42781</v>
      </c>
      <c r="P54" s="15">
        <v>4.0949999999999998</v>
      </c>
      <c r="Q54" s="15"/>
      <c r="R54" s="2">
        <v>42774</v>
      </c>
      <c r="S54" s="19">
        <v>6.8</v>
      </c>
    </row>
    <row r="55" spans="3:19" x14ac:dyDescent="0.3">
      <c r="C55" s="3">
        <v>42802</v>
      </c>
      <c r="D55" s="15">
        <v>1.31</v>
      </c>
      <c r="E55" s="15"/>
      <c r="F55" s="3">
        <v>42781</v>
      </c>
      <c r="G55" s="15">
        <v>0.20399999999999999</v>
      </c>
      <c r="H55" s="15"/>
      <c r="I55" s="3">
        <v>42781</v>
      </c>
      <c r="J55" s="22">
        <v>12.886666666666668</v>
      </c>
      <c r="K55" s="22"/>
      <c r="L55" s="3"/>
      <c r="M55" s="20"/>
      <c r="N55" s="20"/>
      <c r="O55" s="3">
        <v>42802</v>
      </c>
      <c r="P55" s="15">
        <v>5.24</v>
      </c>
      <c r="Q55" s="15"/>
      <c r="R55" s="3">
        <v>42781</v>
      </c>
      <c r="S55" s="19">
        <v>6.23</v>
      </c>
    </row>
    <row r="56" spans="3:19" x14ac:dyDescent="0.3">
      <c r="C56" s="3">
        <v>42816</v>
      </c>
      <c r="D56" s="15">
        <v>0.98399999999999999</v>
      </c>
      <c r="E56" s="15"/>
      <c r="F56" s="3">
        <v>42802</v>
      </c>
      <c r="G56" s="15">
        <v>0.39400000000000002</v>
      </c>
      <c r="H56" s="15"/>
      <c r="I56" s="3">
        <v>42802</v>
      </c>
      <c r="J56" s="22">
        <v>11.283333333333331</v>
      </c>
      <c r="K56" s="22"/>
      <c r="L56" s="3"/>
      <c r="M56" s="20"/>
      <c r="N56" s="20"/>
      <c r="O56" s="3">
        <v>42816</v>
      </c>
      <c r="P56" s="15">
        <v>3.9249999999999998</v>
      </c>
      <c r="Q56" s="15"/>
      <c r="R56" s="3">
        <v>42802</v>
      </c>
      <c r="S56" s="19">
        <v>7.93</v>
      </c>
    </row>
    <row r="57" spans="3:19" x14ac:dyDescent="0.3">
      <c r="C57" s="3">
        <v>42830</v>
      </c>
      <c r="D57" s="15">
        <v>1.47</v>
      </c>
      <c r="E57" s="15"/>
      <c r="F57" s="3">
        <v>42816</v>
      </c>
      <c r="G57" s="15">
        <v>0.26500000000000001</v>
      </c>
      <c r="H57" s="15"/>
      <c r="I57" s="3">
        <v>42816</v>
      </c>
      <c r="J57" s="22">
        <v>12.339999999999998</v>
      </c>
      <c r="K57" s="22"/>
      <c r="L57" s="3"/>
      <c r="O57" s="3">
        <v>42830</v>
      </c>
      <c r="P57" s="15">
        <v>11.3</v>
      </c>
      <c r="Q57" s="15"/>
      <c r="R57" s="3">
        <v>42816</v>
      </c>
      <c r="S57" s="19">
        <v>7.73</v>
      </c>
    </row>
    <row r="58" spans="3:19" x14ac:dyDescent="0.3">
      <c r="C58" s="2">
        <v>42844</v>
      </c>
      <c r="D58" s="15">
        <v>1.01</v>
      </c>
      <c r="E58" s="15"/>
      <c r="F58" s="3">
        <v>42830</v>
      </c>
      <c r="G58" s="15">
        <v>0.33250000000000002</v>
      </c>
      <c r="H58" s="15"/>
      <c r="I58" s="3">
        <v>42830</v>
      </c>
      <c r="J58" s="22">
        <v>10.517333333333333</v>
      </c>
      <c r="K58" s="22"/>
      <c r="L58" s="3"/>
      <c r="O58" s="2">
        <v>42844</v>
      </c>
      <c r="P58" s="15">
        <v>5.46</v>
      </c>
      <c r="Q58" s="15"/>
      <c r="R58" s="3">
        <v>42830</v>
      </c>
      <c r="S58" s="19">
        <v>7.73</v>
      </c>
    </row>
    <row r="59" spans="3:19" x14ac:dyDescent="0.3">
      <c r="C59" s="2">
        <v>42865</v>
      </c>
      <c r="D59" s="15">
        <v>1.08</v>
      </c>
      <c r="E59" s="15"/>
      <c r="F59" s="2">
        <v>42844</v>
      </c>
      <c r="G59" s="15">
        <v>0.29699999999999999</v>
      </c>
      <c r="H59" s="15"/>
      <c r="I59" s="2">
        <v>42844</v>
      </c>
      <c r="J59" s="22">
        <v>12.073333333333332</v>
      </c>
      <c r="K59" s="22"/>
      <c r="L59" s="2"/>
      <c r="O59" s="2">
        <v>42865</v>
      </c>
      <c r="P59" s="15">
        <v>4.72</v>
      </c>
      <c r="Q59" s="15"/>
      <c r="R59" s="2">
        <v>42844</v>
      </c>
      <c r="S59" s="19">
        <v>7.3</v>
      </c>
    </row>
    <row r="60" spans="3:19" x14ac:dyDescent="0.3">
      <c r="C60" s="2">
        <v>42879</v>
      </c>
      <c r="D60" s="15">
        <v>0.96099999999999997</v>
      </c>
      <c r="E60" s="15"/>
      <c r="F60" s="2">
        <v>42865</v>
      </c>
      <c r="G60" s="15">
        <v>0.31900000000000001</v>
      </c>
      <c r="H60" s="15"/>
      <c r="I60" s="2">
        <v>42879</v>
      </c>
      <c r="J60" s="22">
        <v>7.3766666666666678</v>
      </c>
      <c r="K60" s="22"/>
      <c r="L60" s="2"/>
      <c r="O60" s="2">
        <v>42879</v>
      </c>
      <c r="P60" s="15">
        <v>6.2149999999999999</v>
      </c>
      <c r="Q60" s="15"/>
      <c r="R60" s="2">
        <v>42865</v>
      </c>
      <c r="S60" s="19">
        <v>7.53</v>
      </c>
    </row>
    <row r="61" spans="3:19" x14ac:dyDescent="0.3">
      <c r="C61" s="4">
        <v>42893</v>
      </c>
      <c r="D61" s="15">
        <v>0.80300000000000005</v>
      </c>
      <c r="E61" s="15"/>
      <c r="F61" s="2">
        <v>42879</v>
      </c>
      <c r="G61" s="15">
        <v>0.29499999999999998</v>
      </c>
      <c r="H61" s="15"/>
      <c r="I61" s="4">
        <v>42893</v>
      </c>
      <c r="J61" s="22">
        <v>8.48</v>
      </c>
      <c r="K61" s="22"/>
      <c r="L61" s="2"/>
      <c r="O61" s="4">
        <v>42893</v>
      </c>
      <c r="P61" s="15">
        <v>5.375</v>
      </c>
      <c r="Q61" s="15"/>
      <c r="R61" s="2">
        <v>42879</v>
      </c>
      <c r="S61" s="19">
        <v>7.33</v>
      </c>
    </row>
    <row r="62" spans="3:19" x14ac:dyDescent="0.3">
      <c r="C62" s="4">
        <v>42907</v>
      </c>
      <c r="D62" s="15">
        <v>0.69199999999999995</v>
      </c>
      <c r="E62" s="15"/>
      <c r="F62" s="4">
        <v>42893</v>
      </c>
      <c r="G62" s="15">
        <v>0.53100000000000003</v>
      </c>
      <c r="H62" s="15"/>
      <c r="I62" s="4">
        <v>42907</v>
      </c>
      <c r="J62" s="22">
        <v>6.03</v>
      </c>
      <c r="K62" s="22"/>
      <c r="L62" s="4"/>
      <c r="O62" s="4">
        <v>42907</v>
      </c>
      <c r="P62" s="15">
        <v>3.5750000000000002</v>
      </c>
      <c r="Q62" s="15"/>
      <c r="R62" s="4">
        <v>42893</v>
      </c>
      <c r="S62" s="19">
        <v>7.47</v>
      </c>
    </row>
    <row r="63" spans="3:19" x14ac:dyDescent="0.3">
      <c r="C63" s="4">
        <v>42928</v>
      </c>
      <c r="D63" s="15">
        <v>0.65500000000000003</v>
      </c>
      <c r="E63" s="15"/>
      <c r="F63" s="4">
        <v>42907</v>
      </c>
      <c r="G63" s="15">
        <v>0.41599999999999998</v>
      </c>
      <c r="H63" s="15"/>
      <c r="I63" s="4">
        <v>42928</v>
      </c>
      <c r="J63" s="22">
        <v>6.043333333333333</v>
      </c>
      <c r="K63" s="22"/>
      <c r="L63" s="4"/>
      <c r="O63" s="4">
        <v>42928</v>
      </c>
      <c r="P63" s="15">
        <v>2.0750000000000002</v>
      </c>
      <c r="Q63" s="15"/>
      <c r="R63" s="4">
        <v>42907</v>
      </c>
      <c r="S63" s="19">
        <v>6.6</v>
      </c>
    </row>
    <row r="64" spans="3:19" x14ac:dyDescent="0.3">
      <c r="C64" s="4">
        <v>42956</v>
      </c>
      <c r="D64" s="15">
        <v>0.73499999999999999</v>
      </c>
      <c r="E64" s="15"/>
      <c r="F64" s="4">
        <v>42928</v>
      </c>
      <c r="G64" s="15">
        <v>0.46100000000000002</v>
      </c>
      <c r="H64" s="15"/>
      <c r="I64" s="4">
        <v>42942</v>
      </c>
      <c r="J64" s="22">
        <v>7.18</v>
      </c>
      <c r="K64" s="22"/>
      <c r="L64" s="4"/>
      <c r="O64" s="4">
        <v>42956</v>
      </c>
      <c r="P64" s="15">
        <v>2.15</v>
      </c>
      <c r="Q64" s="15"/>
      <c r="R64" s="4">
        <v>42928</v>
      </c>
      <c r="S64" s="19">
        <v>7.6</v>
      </c>
    </row>
    <row r="65" spans="3:22" x14ac:dyDescent="0.3">
      <c r="C65" s="4">
        <v>42970</v>
      </c>
      <c r="D65" s="15">
        <v>0.48099999999999998</v>
      </c>
      <c r="E65" s="15"/>
      <c r="F65" s="4">
        <v>42956</v>
      </c>
      <c r="G65" s="15">
        <v>0.39100000000000001</v>
      </c>
      <c r="H65" s="15"/>
      <c r="I65" s="4">
        <v>42956</v>
      </c>
      <c r="J65" s="22">
        <v>6.6000000000000005</v>
      </c>
      <c r="K65" s="22"/>
      <c r="L65" s="4"/>
      <c r="O65" s="4">
        <v>42970</v>
      </c>
      <c r="P65" s="15">
        <v>2</v>
      </c>
      <c r="Q65" s="15"/>
      <c r="R65" s="4">
        <v>42942</v>
      </c>
      <c r="S65" s="19">
        <v>7.73</v>
      </c>
    </row>
    <row r="66" spans="3:22" x14ac:dyDescent="0.3">
      <c r="C66" s="4">
        <v>42998</v>
      </c>
      <c r="D66" s="15">
        <v>0.53100000000000003</v>
      </c>
      <c r="E66" s="15"/>
      <c r="F66" s="4">
        <v>42970</v>
      </c>
      <c r="G66" s="15">
        <v>0.52</v>
      </c>
      <c r="H66" s="15"/>
      <c r="I66" s="4">
        <v>42970</v>
      </c>
      <c r="J66" s="22">
        <v>5.68</v>
      </c>
      <c r="K66" s="22"/>
      <c r="L66" s="4"/>
      <c r="O66" s="4">
        <v>42984</v>
      </c>
      <c r="P66" s="15">
        <v>2.3675000000000002</v>
      </c>
      <c r="Q66" s="15"/>
      <c r="R66" s="4">
        <v>42956</v>
      </c>
      <c r="S66" s="19">
        <v>7.6</v>
      </c>
    </row>
    <row r="67" spans="3:22" x14ac:dyDescent="0.3">
      <c r="C67" s="4">
        <v>43012</v>
      </c>
      <c r="D67" s="15">
        <v>0.64200000000000002</v>
      </c>
      <c r="E67" s="15"/>
      <c r="F67" s="4">
        <v>42984</v>
      </c>
      <c r="G67" s="15">
        <v>0.34850000000000003</v>
      </c>
      <c r="H67" s="15"/>
      <c r="I67" s="4">
        <v>42984</v>
      </c>
      <c r="J67" s="22">
        <v>6.25</v>
      </c>
      <c r="K67" s="22"/>
      <c r="L67" s="4"/>
      <c r="O67" s="4">
        <v>42998</v>
      </c>
      <c r="P67" s="15">
        <v>1.87</v>
      </c>
      <c r="Q67" s="15"/>
      <c r="R67" s="4">
        <v>42970</v>
      </c>
      <c r="S67" s="19">
        <v>8.1</v>
      </c>
    </row>
    <row r="68" spans="3:22" x14ac:dyDescent="0.3">
      <c r="C68" s="4">
        <v>43026</v>
      </c>
      <c r="D68" s="15">
        <v>0.61199999999999999</v>
      </c>
      <c r="E68" s="15"/>
      <c r="F68" s="4">
        <v>42998</v>
      </c>
      <c r="G68" s="15">
        <v>0.42</v>
      </c>
      <c r="H68" s="15"/>
      <c r="I68" s="4">
        <v>42998</v>
      </c>
      <c r="J68" s="22">
        <v>6.793333333333333</v>
      </c>
      <c r="K68" s="22"/>
      <c r="L68" s="4"/>
      <c r="O68" s="4">
        <v>43012</v>
      </c>
      <c r="P68" s="15">
        <v>1.655</v>
      </c>
      <c r="Q68" s="15"/>
      <c r="R68" s="4">
        <v>42984</v>
      </c>
      <c r="S68" s="19">
        <v>7.97</v>
      </c>
    </row>
    <row r="69" spans="3:22" x14ac:dyDescent="0.3">
      <c r="C69" s="4">
        <v>43040</v>
      </c>
      <c r="D69" s="15">
        <v>0.95450000000000002</v>
      </c>
      <c r="E69" s="15"/>
      <c r="F69" s="4">
        <v>43012</v>
      </c>
      <c r="G69" s="15">
        <v>0.47199999999999998</v>
      </c>
      <c r="H69" s="15"/>
      <c r="I69" s="4">
        <v>43012</v>
      </c>
      <c r="J69" s="22">
        <v>7.8033333333333337</v>
      </c>
      <c r="K69" s="22"/>
      <c r="L69" s="4"/>
      <c r="O69" s="4">
        <v>43026</v>
      </c>
      <c r="P69" s="15">
        <v>3.75</v>
      </c>
      <c r="Q69" s="15"/>
      <c r="R69" s="4">
        <v>42998</v>
      </c>
      <c r="S69" s="19">
        <v>7.87</v>
      </c>
    </row>
    <row r="70" spans="3:22" x14ac:dyDescent="0.3">
      <c r="C70" s="4">
        <v>43052</v>
      </c>
      <c r="D70" s="15">
        <v>1.1200000000000001</v>
      </c>
      <c r="E70" s="15"/>
      <c r="F70" s="4">
        <v>43026</v>
      </c>
      <c r="G70" s="15">
        <v>0.78500000000000003</v>
      </c>
      <c r="H70" s="15"/>
      <c r="I70" s="4">
        <v>43026</v>
      </c>
      <c r="J70" s="22">
        <v>8.0499999999999989</v>
      </c>
      <c r="K70" s="22"/>
      <c r="L70" s="4"/>
      <c r="O70" s="4">
        <v>43040</v>
      </c>
      <c r="P70" s="15">
        <v>2.3425000000000002</v>
      </c>
      <c r="Q70" s="15"/>
      <c r="R70" s="4">
        <v>43012</v>
      </c>
      <c r="S70" s="19">
        <v>7.67</v>
      </c>
    </row>
    <row r="71" spans="3:22" x14ac:dyDescent="0.3">
      <c r="C71" s="5">
        <v>43075</v>
      </c>
      <c r="D71" s="15">
        <v>0.35499999999999998</v>
      </c>
      <c r="E71" s="15"/>
      <c r="F71" s="4">
        <v>43040</v>
      </c>
      <c r="G71" s="15">
        <v>0.83349999999999991</v>
      </c>
      <c r="H71" s="15"/>
      <c r="I71" s="4">
        <v>43040</v>
      </c>
      <c r="J71" s="22">
        <v>8.8233333333333324</v>
      </c>
      <c r="K71" s="22"/>
      <c r="L71" s="4"/>
      <c r="O71" s="4">
        <v>43052</v>
      </c>
      <c r="P71" s="15">
        <v>4.09</v>
      </c>
      <c r="Q71" s="15"/>
      <c r="R71" s="4">
        <v>43026</v>
      </c>
      <c r="S71" s="19">
        <v>7.17</v>
      </c>
    </row>
    <row r="72" spans="3:22" x14ac:dyDescent="0.3">
      <c r="C72" s="4">
        <v>43089</v>
      </c>
      <c r="D72" s="15">
        <v>0.46100000000000002</v>
      </c>
      <c r="E72" s="15"/>
      <c r="F72" s="4">
        <v>43052</v>
      </c>
      <c r="G72" s="15">
        <v>0.61699999999999999</v>
      </c>
      <c r="H72" s="15"/>
      <c r="I72" s="4">
        <v>43052</v>
      </c>
      <c r="J72" s="22">
        <v>12.183333333333332</v>
      </c>
      <c r="K72" s="22"/>
      <c r="L72" s="4"/>
      <c r="O72" s="5">
        <v>43075</v>
      </c>
      <c r="P72" s="15">
        <v>5.1099999999999994</v>
      </c>
      <c r="Q72" s="15"/>
      <c r="R72" s="4">
        <v>43040</v>
      </c>
      <c r="S72" s="19">
        <v>7.7</v>
      </c>
    </row>
    <row r="73" spans="3:22" x14ac:dyDescent="0.3">
      <c r="F73" s="5">
        <v>43075</v>
      </c>
      <c r="G73" s="15">
        <v>0.59199999999999997</v>
      </c>
      <c r="H73" s="15"/>
      <c r="I73" s="5">
        <v>43075</v>
      </c>
      <c r="J73" s="22">
        <v>12.049999999999999</v>
      </c>
      <c r="K73" s="22"/>
      <c r="L73" s="4"/>
      <c r="O73" s="4">
        <v>43089</v>
      </c>
      <c r="P73" s="15">
        <v>2.605</v>
      </c>
      <c r="Q73" s="15"/>
      <c r="R73" s="4">
        <v>43052</v>
      </c>
      <c r="S73" s="19">
        <v>6.87</v>
      </c>
    </row>
    <row r="74" spans="3:22" x14ac:dyDescent="0.3">
      <c r="F74" s="4">
        <v>43089</v>
      </c>
      <c r="G74" s="15">
        <v>0.38800000000000001</v>
      </c>
      <c r="H74" s="15"/>
      <c r="I74" s="4">
        <v>43089</v>
      </c>
      <c r="J74" s="22">
        <v>12.726666666666667</v>
      </c>
      <c r="K74" s="22"/>
      <c r="L74" s="5"/>
      <c r="R74" s="5">
        <v>43075</v>
      </c>
      <c r="S74" s="19">
        <v>7.53</v>
      </c>
    </row>
    <row r="75" spans="3:22" x14ac:dyDescent="0.3">
      <c r="L75" s="4"/>
      <c r="R75" s="4">
        <v>43089</v>
      </c>
      <c r="S75" s="19">
        <v>8.0299999999999994</v>
      </c>
    </row>
    <row r="76" spans="3:22" x14ac:dyDescent="0.3">
      <c r="C76" s="27">
        <v>43124</v>
      </c>
      <c r="D76" s="28">
        <v>0.90900000000000003</v>
      </c>
      <c r="F76" s="27">
        <v>43138</v>
      </c>
      <c r="G76" s="15">
        <v>0.69099999999999995</v>
      </c>
      <c r="I76" s="27">
        <v>43124</v>
      </c>
      <c r="J76" s="21">
        <v>12.410000000000002</v>
      </c>
      <c r="L76" s="27">
        <v>43124</v>
      </c>
      <c r="M76" s="11">
        <v>1543.3333333333333</v>
      </c>
      <c r="U76" s="27">
        <v>43124</v>
      </c>
      <c r="V76" s="28">
        <v>0.18</v>
      </c>
    </row>
    <row r="77" spans="3:22" x14ac:dyDescent="0.3">
      <c r="C77" s="27">
        <v>43138</v>
      </c>
      <c r="D77" s="15">
        <v>0.73299999999999998</v>
      </c>
      <c r="F77" s="27">
        <v>43152</v>
      </c>
      <c r="G77" s="15">
        <v>0.40600000000000003</v>
      </c>
      <c r="I77" s="27">
        <v>43138</v>
      </c>
      <c r="J77" s="21">
        <v>10.706666666666665</v>
      </c>
      <c r="L77" s="27">
        <v>43152</v>
      </c>
      <c r="M77" s="11">
        <v>1840</v>
      </c>
      <c r="O77" s="27">
        <v>43124</v>
      </c>
      <c r="P77" s="28">
        <v>3.57</v>
      </c>
      <c r="R77" s="27">
        <v>43124</v>
      </c>
      <c r="S77" s="21">
        <v>7.9000000000000012</v>
      </c>
      <c r="U77" s="27">
        <v>43138</v>
      </c>
      <c r="V77" s="28">
        <v>0.20899999999999999</v>
      </c>
    </row>
    <row r="78" spans="3:22" x14ac:dyDescent="0.3">
      <c r="C78" s="27">
        <v>43152</v>
      </c>
      <c r="D78" s="15">
        <v>1.27</v>
      </c>
      <c r="F78" s="27">
        <v>43194</v>
      </c>
      <c r="G78" s="28">
        <v>0.33700000000000002</v>
      </c>
      <c r="I78" s="27">
        <v>43152</v>
      </c>
      <c r="J78" s="21">
        <v>11.15</v>
      </c>
      <c r="L78" s="27">
        <v>43181</v>
      </c>
      <c r="M78" s="11">
        <v>2912</v>
      </c>
      <c r="O78" s="27">
        <v>43138</v>
      </c>
      <c r="P78" s="28">
        <v>9.5</v>
      </c>
      <c r="R78" s="27">
        <v>43138</v>
      </c>
      <c r="S78" s="21">
        <v>7.9333333333333336</v>
      </c>
      <c r="U78" s="27">
        <v>43152</v>
      </c>
      <c r="V78" s="28">
        <v>0.10299999999999999</v>
      </c>
    </row>
    <row r="79" spans="3:22" x14ac:dyDescent="0.3">
      <c r="C79" s="27">
        <v>43181</v>
      </c>
      <c r="D79" s="28">
        <v>0.96499999999999997</v>
      </c>
      <c r="F79" s="27">
        <v>43208</v>
      </c>
      <c r="G79" s="15">
        <v>0.372</v>
      </c>
      <c r="I79" s="27">
        <v>43181</v>
      </c>
      <c r="J79" s="21">
        <v>13.456666666666665</v>
      </c>
      <c r="L79" s="27">
        <v>43194</v>
      </c>
      <c r="M79" s="11">
        <v>1083.6666666666667</v>
      </c>
      <c r="O79" s="27">
        <v>43152</v>
      </c>
      <c r="P79" s="28">
        <v>3.01</v>
      </c>
      <c r="R79" s="27">
        <v>43152</v>
      </c>
      <c r="S79" s="11">
        <v>7.8</v>
      </c>
      <c r="U79" s="27">
        <v>43181</v>
      </c>
      <c r="V79" s="28">
        <v>0.13600000000000001</v>
      </c>
    </row>
    <row r="80" spans="3:22" x14ac:dyDescent="0.3">
      <c r="C80" s="27">
        <v>43194</v>
      </c>
      <c r="D80" s="28">
        <v>0.99350000000000005</v>
      </c>
      <c r="F80" s="27">
        <v>43222</v>
      </c>
      <c r="G80" s="15">
        <v>0.32700000000000001</v>
      </c>
      <c r="I80" s="27">
        <v>43194</v>
      </c>
      <c r="J80" s="21">
        <v>11.026666666666666</v>
      </c>
      <c r="L80" s="27">
        <v>43208</v>
      </c>
      <c r="M80" s="11">
        <v>564.66666666666663</v>
      </c>
      <c r="O80" s="27">
        <v>43181</v>
      </c>
      <c r="P80" s="28">
        <v>3.6</v>
      </c>
      <c r="R80" s="27">
        <v>43181</v>
      </c>
      <c r="S80" s="21">
        <v>6.666666666666667</v>
      </c>
      <c r="U80" s="27">
        <v>43194</v>
      </c>
      <c r="V80" s="28">
        <v>0.113</v>
      </c>
    </row>
    <row r="81" spans="3:22" x14ac:dyDescent="0.3">
      <c r="C81" s="27">
        <v>43208</v>
      </c>
      <c r="D81" s="28">
        <v>2.11</v>
      </c>
      <c r="F81" s="27">
        <v>43236</v>
      </c>
      <c r="G81" s="29">
        <v>0.78200000000000003</v>
      </c>
      <c r="I81" s="27">
        <v>43208</v>
      </c>
      <c r="J81" s="21">
        <v>10.823333333333332</v>
      </c>
      <c r="L81" s="27">
        <v>43222</v>
      </c>
      <c r="M81" s="11">
        <v>1010.6666666666666</v>
      </c>
      <c r="O81" s="27">
        <v>43194</v>
      </c>
      <c r="P81" s="28">
        <v>3.99</v>
      </c>
      <c r="R81" s="27">
        <v>43194</v>
      </c>
      <c r="S81" s="21">
        <v>7.7333333333333334</v>
      </c>
      <c r="U81" s="27">
        <v>43222</v>
      </c>
      <c r="V81" s="28">
        <v>0.128</v>
      </c>
    </row>
    <row r="82" spans="3:22" x14ac:dyDescent="0.3">
      <c r="C82" s="27">
        <v>43222</v>
      </c>
      <c r="D82" s="28">
        <v>1.07</v>
      </c>
      <c r="F82" s="27">
        <v>43257</v>
      </c>
      <c r="G82" s="30">
        <v>0.33500000000000002</v>
      </c>
      <c r="I82" s="27">
        <v>43222</v>
      </c>
      <c r="J82" s="21">
        <v>13.61</v>
      </c>
      <c r="L82" s="27">
        <v>43236</v>
      </c>
      <c r="M82" s="11">
        <v>1072</v>
      </c>
      <c r="O82" s="27">
        <v>43222</v>
      </c>
      <c r="P82" s="28">
        <v>3.5</v>
      </c>
      <c r="R82" s="27">
        <v>43208</v>
      </c>
      <c r="S82" s="11">
        <v>8.5666666666666647</v>
      </c>
      <c r="U82" s="27">
        <v>43236</v>
      </c>
      <c r="V82" s="29">
        <v>0.19800000000000001</v>
      </c>
    </row>
    <row r="83" spans="3:22" x14ac:dyDescent="0.3">
      <c r="C83" s="27">
        <v>43236</v>
      </c>
      <c r="D83" s="29">
        <v>0.92200000000000004</v>
      </c>
      <c r="F83" s="27">
        <v>43271</v>
      </c>
      <c r="G83" s="30">
        <v>0.378</v>
      </c>
      <c r="I83" s="27">
        <v>43236</v>
      </c>
      <c r="J83" s="21">
        <v>6.5433333333333339</v>
      </c>
      <c r="L83" s="27">
        <v>43257</v>
      </c>
      <c r="M83" s="11">
        <v>912.66666666666663</v>
      </c>
      <c r="O83" s="27">
        <v>43236</v>
      </c>
      <c r="P83" s="28">
        <v>3.3849999999999998</v>
      </c>
      <c r="R83" s="27">
        <v>43222</v>
      </c>
      <c r="S83" s="11">
        <v>9.2333333333333325</v>
      </c>
      <c r="U83" s="27">
        <v>43257</v>
      </c>
      <c r="V83" s="30">
        <v>0.95899999999999996</v>
      </c>
    </row>
    <row r="84" spans="3:22" x14ac:dyDescent="0.3">
      <c r="C84" s="27">
        <v>43257</v>
      </c>
      <c r="D84" s="30">
        <v>0.125</v>
      </c>
      <c r="F84" s="27">
        <v>43292</v>
      </c>
      <c r="G84" s="29">
        <v>0.78700000000000003</v>
      </c>
      <c r="I84" s="27">
        <v>43257</v>
      </c>
      <c r="J84" s="21">
        <v>6.7066666666666661</v>
      </c>
      <c r="L84" s="27">
        <v>43271</v>
      </c>
      <c r="M84" s="11">
        <v>965</v>
      </c>
      <c r="O84" s="27">
        <v>43257</v>
      </c>
      <c r="P84" s="28">
        <v>3.9</v>
      </c>
      <c r="R84" s="27">
        <v>43236</v>
      </c>
      <c r="S84" s="11">
        <v>7.4666666666666659</v>
      </c>
      <c r="U84" s="27">
        <v>43271</v>
      </c>
      <c r="V84" s="30">
        <v>0.13700000000000001</v>
      </c>
    </row>
    <row r="85" spans="3:22" x14ac:dyDescent="0.3">
      <c r="C85" s="27">
        <v>43271</v>
      </c>
      <c r="D85" s="30">
        <v>0.74399999999999999</v>
      </c>
      <c r="F85" s="27">
        <v>43334</v>
      </c>
      <c r="G85" s="30">
        <v>0.93500000000000005</v>
      </c>
      <c r="I85" s="27">
        <v>43271</v>
      </c>
      <c r="J85" s="21">
        <v>4.8433333333333328</v>
      </c>
      <c r="L85" s="27">
        <v>43292</v>
      </c>
      <c r="M85" s="11">
        <v>923</v>
      </c>
      <c r="O85" s="27">
        <v>43271</v>
      </c>
      <c r="P85" s="28">
        <v>2.4550000000000001</v>
      </c>
      <c r="R85" s="27">
        <v>43257</v>
      </c>
      <c r="S85" s="11">
        <v>7.8999999999999995</v>
      </c>
      <c r="U85" s="27">
        <v>43292</v>
      </c>
      <c r="V85" s="29">
        <v>0.16900000000000001</v>
      </c>
    </row>
    <row r="86" spans="3:22" x14ac:dyDescent="0.3">
      <c r="C86" s="27">
        <v>43292</v>
      </c>
      <c r="D86" s="29">
        <v>0.83299999999999996</v>
      </c>
      <c r="F86" s="27">
        <v>43348</v>
      </c>
      <c r="G86" s="30">
        <v>0.76</v>
      </c>
      <c r="I86" s="27">
        <v>43292</v>
      </c>
      <c r="J86" s="21">
        <v>5.7833333333333341</v>
      </c>
      <c r="L86" s="27">
        <v>43306</v>
      </c>
      <c r="M86" s="11">
        <v>377.56666666666666</v>
      </c>
      <c r="O86" s="27">
        <v>43292</v>
      </c>
      <c r="P86" s="28">
        <v>3.85</v>
      </c>
      <c r="R86" s="27">
        <v>43271</v>
      </c>
      <c r="S86" s="11">
        <v>7.3</v>
      </c>
      <c r="U86" s="27">
        <v>43334</v>
      </c>
      <c r="V86" s="30">
        <v>0.157</v>
      </c>
    </row>
    <row r="87" spans="3:22" x14ac:dyDescent="0.3">
      <c r="C87" s="27">
        <v>43306</v>
      </c>
      <c r="D87" s="30">
        <v>0.66949999999999998</v>
      </c>
      <c r="F87" s="27">
        <v>43362</v>
      </c>
      <c r="G87" s="30">
        <v>0.46100000000000002</v>
      </c>
      <c r="I87" s="27">
        <v>43306</v>
      </c>
      <c r="J87" s="21">
        <v>5.9899999999999993</v>
      </c>
      <c r="L87" s="27">
        <v>43334</v>
      </c>
      <c r="M87" s="11">
        <v>440.06666666666666</v>
      </c>
      <c r="O87" s="27">
        <v>43306</v>
      </c>
      <c r="P87" s="28">
        <v>6.75</v>
      </c>
      <c r="R87" s="27">
        <v>43292</v>
      </c>
      <c r="S87" s="11">
        <v>8</v>
      </c>
      <c r="U87" s="27">
        <v>43348</v>
      </c>
      <c r="V87" s="30">
        <v>0.216</v>
      </c>
    </row>
    <row r="88" spans="3:22" x14ac:dyDescent="0.3">
      <c r="C88" s="27">
        <v>43334</v>
      </c>
      <c r="D88" s="30">
        <v>0.46500000000000002</v>
      </c>
      <c r="F88" s="27">
        <v>43376</v>
      </c>
      <c r="G88" s="30">
        <v>0.50600000000000001</v>
      </c>
      <c r="I88" s="27">
        <v>43334</v>
      </c>
      <c r="J88" s="21">
        <v>5.3466666666666667</v>
      </c>
      <c r="L88" s="27">
        <v>43348</v>
      </c>
      <c r="M88" s="11">
        <v>977.33333333333337</v>
      </c>
      <c r="O88" s="27">
        <v>43334</v>
      </c>
      <c r="P88" s="28">
        <v>2.1549999999999998</v>
      </c>
      <c r="R88" s="27">
        <v>43306</v>
      </c>
      <c r="S88" s="11">
        <v>7.2666666666666666</v>
      </c>
      <c r="U88" s="27">
        <v>43362</v>
      </c>
      <c r="V88" s="30">
        <v>0.27</v>
      </c>
    </row>
    <row r="89" spans="3:22" x14ac:dyDescent="0.3">
      <c r="C89" s="27">
        <v>43348</v>
      </c>
      <c r="D89" s="30">
        <v>1.05</v>
      </c>
      <c r="F89" s="27">
        <v>43390</v>
      </c>
      <c r="G89" s="30">
        <v>0.30399999999999999</v>
      </c>
      <c r="I89" s="27">
        <v>43348</v>
      </c>
      <c r="J89" s="21">
        <v>5.4033333333333333</v>
      </c>
      <c r="L89" s="27">
        <v>43362</v>
      </c>
      <c r="M89" s="11">
        <v>604.33333333333337</v>
      </c>
      <c r="O89" s="27">
        <v>43348</v>
      </c>
      <c r="P89" s="28">
        <v>7.32</v>
      </c>
      <c r="R89" s="27">
        <v>43334</v>
      </c>
      <c r="S89" s="11">
        <v>7.3999999999999995</v>
      </c>
      <c r="U89" s="27">
        <v>43376</v>
      </c>
      <c r="V89" s="30">
        <v>0.36</v>
      </c>
    </row>
    <row r="90" spans="3:22" x14ac:dyDescent="0.3">
      <c r="C90" s="27">
        <v>43362</v>
      </c>
      <c r="D90" s="30">
        <v>0.80500000000000005</v>
      </c>
      <c r="F90" s="27">
        <v>43418</v>
      </c>
      <c r="G90" s="30">
        <v>0.40200000000000002</v>
      </c>
      <c r="I90" s="27">
        <v>43362</v>
      </c>
      <c r="J90" s="21">
        <v>5.7833333333333341</v>
      </c>
      <c r="L90" s="27">
        <v>43376</v>
      </c>
      <c r="M90" s="11">
        <v>782.33333333333337</v>
      </c>
      <c r="O90" s="27">
        <v>43362</v>
      </c>
      <c r="P90" s="28">
        <v>2.3149999999999999</v>
      </c>
      <c r="R90" s="27">
        <v>43348</v>
      </c>
      <c r="S90" s="11">
        <v>7.5666666666666664</v>
      </c>
      <c r="U90" s="27">
        <v>43390</v>
      </c>
      <c r="V90" s="30">
        <v>0.27400000000000002</v>
      </c>
    </row>
    <row r="91" spans="3:22" x14ac:dyDescent="0.3">
      <c r="C91" s="27">
        <v>43376</v>
      </c>
      <c r="D91" s="30">
        <v>1.62</v>
      </c>
      <c r="F91" s="27">
        <v>43432</v>
      </c>
      <c r="G91" s="30">
        <v>0.40200000000000002</v>
      </c>
      <c r="I91" s="27">
        <v>43376</v>
      </c>
      <c r="J91" s="21">
        <v>6.7766666666666664</v>
      </c>
      <c r="L91" s="27">
        <v>43390</v>
      </c>
      <c r="M91" s="11">
        <v>733.66666666666663</v>
      </c>
      <c r="O91" s="27">
        <v>43376</v>
      </c>
      <c r="P91" s="28">
        <v>2.52</v>
      </c>
      <c r="R91" s="27">
        <v>43362</v>
      </c>
      <c r="S91" s="11">
        <v>7.4333333333333336</v>
      </c>
      <c r="U91" s="27">
        <v>43418</v>
      </c>
      <c r="V91" s="30">
        <v>0.129</v>
      </c>
    </row>
    <row r="92" spans="3:22" x14ac:dyDescent="0.3">
      <c r="C92" s="27">
        <v>43390</v>
      </c>
      <c r="D92" s="30">
        <v>1.38</v>
      </c>
      <c r="F92" s="27">
        <v>43446</v>
      </c>
      <c r="G92" s="28"/>
      <c r="I92" s="27">
        <v>43390</v>
      </c>
      <c r="J92" s="21">
        <v>7.75</v>
      </c>
      <c r="L92" s="27">
        <v>43418</v>
      </c>
      <c r="M92" s="11">
        <v>373.83333333333331</v>
      </c>
      <c r="O92" s="27">
        <v>43390</v>
      </c>
      <c r="P92" s="28">
        <v>2.42</v>
      </c>
      <c r="R92" s="27">
        <v>43376</v>
      </c>
      <c r="S92" s="11">
        <v>7.3666666666666671</v>
      </c>
      <c r="U92" s="27">
        <v>43432</v>
      </c>
      <c r="V92" s="30">
        <v>0.127</v>
      </c>
    </row>
    <row r="93" spans="3:22" x14ac:dyDescent="0.3">
      <c r="C93" s="27">
        <v>43418</v>
      </c>
      <c r="D93" s="30">
        <v>1.3</v>
      </c>
      <c r="I93" s="27">
        <v>43418</v>
      </c>
      <c r="J93" s="21">
        <v>6.8500000000000005</v>
      </c>
      <c r="L93" s="27">
        <v>43432</v>
      </c>
      <c r="M93" s="11">
        <v>494.4666666666667</v>
      </c>
      <c r="O93" s="27">
        <v>43418</v>
      </c>
      <c r="P93" s="28">
        <v>2.97</v>
      </c>
      <c r="R93" s="27">
        <v>43390</v>
      </c>
      <c r="S93" s="11">
        <v>6.666666666666667</v>
      </c>
    </row>
    <row r="94" spans="3:22" x14ac:dyDescent="0.3">
      <c r="C94" s="27">
        <v>43432</v>
      </c>
      <c r="D94" s="30">
        <v>1.1000000000000001</v>
      </c>
      <c r="I94" s="27">
        <v>43432</v>
      </c>
      <c r="J94" s="21">
        <v>10.159999999999998</v>
      </c>
      <c r="L94" s="27">
        <v>43446</v>
      </c>
      <c r="M94" s="11">
        <v>668.66666666666663</v>
      </c>
      <c r="O94" s="27">
        <v>43432</v>
      </c>
      <c r="P94" s="28">
        <v>2.8</v>
      </c>
      <c r="R94" s="27">
        <v>43418</v>
      </c>
      <c r="S94" s="11">
        <v>6.7666666666666666</v>
      </c>
    </row>
    <row r="95" spans="3:22" x14ac:dyDescent="0.3">
      <c r="C95" s="27">
        <v>43446</v>
      </c>
      <c r="I95" s="27">
        <v>43446</v>
      </c>
      <c r="J95" s="21">
        <v>12.023333333333333</v>
      </c>
      <c r="O95" s="27">
        <v>43446</v>
      </c>
      <c r="P95" s="28"/>
      <c r="R95" s="27">
        <v>43432</v>
      </c>
      <c r="S95" s="11">
        <v>6.9000000000000012</v>
      </c>
      <c r="T95" s="7"/>
      <c r="U95" s="7"/>
      <c r="V95" s="7"/>
    </row>
    <row r="96" spans="3:22" x14ac:dyDescent="0.3">
      <c r="R96" s="27">
        <v>43446</v>
      </c>
      <c r="S96" s="11">
        <v>8.0666666666666664</v>
      </c>
      <c r="T96" s="7"/>
      <c r="U96" s="7"/>
      <c r="V96" s="7"/>
    </row>
    <row r="97" spans="3:22" x14ac:dyDescent="0.3">
      <c r="C97" s="44">
        <v>43496</v>
      </c>
      <c r="D97" s="45">
        <v>2.02</v>
      </c>
      <c r="F97" s="44">
        <v>43496</v>
      </c>
      <c r="G97" s="45">
        <v>0.27200000000000002</v>
      </c>
      <c r="I97" s="44">
        <v>43496</v>
      </c>
      <c r="J97" s="45">
        <v>12.45</v>
      </c>
      <c r="L97" s="44">
        <v>43496</v>
      </c>
      <c r="M97" s="11">
        <v>595</v>
      </c>
      <c r="O97" s="44">
        <v>43496</v>
      </c>
      <c r="P97" s="45">
        <v>3.17</v>
      </c>
      <c r="T97" s="7"/>
      <c r="U97" s="7"/>
      <c r="V97" s="7"/>
    </row>
    <row r="98" spans="3:22" x14ac:dyDescent="0.3">
      <c r="C98" s="44">
        <v>43510</v>
      </c>
      <c r="D98" s="45">
        <v>1.1599999999999999</v>
      </c>
      <c r="F98" s="44">
        <v>43510</v>
      </c>
      <c r="G98" s="45">
        <v>0.44600000000000001</v>
      </c>
      <c r="I98" s="44">
        <v>43510</v>
      </c>
      <c r="J98" s="45">
        <v>13.096666669999999</v>
      </c>
      <c r="L98" s="44">
        <v>43510</v>
      </c>
      <c r="M98" s="11">
        <v>1173</v>
      </c>
      <c r="O98" s="44">
        <v>43510</v>
      </c>
      <c r="P98" s="45">
        <v>8.8450000000000006</v>
      </c>
      <c r="R98" s="44">
        <v>43496</v>
      </c>
      <c r="S98" s="45">
        <v>7.8</v>
      </c>
      <c r="T98" s="7"/>
      <c r="U98" s="44">
        <v>43496</v>
      </c>
      <c r="V98" s="45">
        <v>0.247</v>
      </c>
    </row>
    <row r="99" spans="3:22" x14ac:dyDescent="0.3">
      <c r="C99" s="44">
        <v>43524</v>
      </c>
      <c r="D99" s="45">
        <v>1.18</v>
      </c>
      <c r="F99" s="44">
        <v>43524</v>
      </c>
      <c r="G99" s="45">
        <v>0.245</v>
      </c>
      <c r="I99" s="44">
        <v>43524</v>
      </c>
      <c r="J99" s="45">
        <v>14.64</v>
      </c>
      <c r="L99" s="44">
        <v>43524</v>
      </c>
      <c r="M99" s="11">
        <v>734.66666670000006</v>
      </c>
      <c r="O99" s="44">
        <v>43524</v>
      </c>
      <c r="P99" s="45">
        <v>2.7450000000000001</v>
      </c>
      <c r="R99" s="44">
        <v>43510</v>
      </c>
      <c r="S99" s="45">
        <v>8.5</v>
      </c>
      <c r="T99" s="7"/>
      <c r="U99" s="44">
        <v>43510</v>
      </c>
      <c r="V99" s="45">
        <v>0.156</v>
      </c>
    </row>
    <row r="100" spans="3:22" x14ac:dyDescent="0.3">
      <c r="C100" s="44">
        <v>43539</v>
      </c>
      <c r="D100" s="45">
        <v>0.86899999999999999</v>
      </c>
      <c r="F100" s="44">
        <v>43539</v>
      </c>
      <c r="G100" s="45">
        <v>0.24</v>
      </c>
      <c r="I100" s="44">
        <v>43539</v>
      </c>
      <c r="J100" s="45">
        <v>13.95</v>
      </c>
      <c r="L100" s="44">
        <v>43539</v>
      </c>
      <c r="M100" s="11">
        <v>977.66666670000006</v>
      </c>
      <c r="O100" s="44">
        <v>43539</v>
      </c>
      <c r="P100" s="45">
        <v>2.3199999999999998</v>
      </c>
      <c r="R100" s="44">
        <v>43524</v>
      </c>
      <c r="S100" s="45">
        <v>7.9</v>
      </c>
      <c r="T100" s="7"/>
      <c r="U100" s="44">
        <v>43524</v>
      </c>
      <c r="V100" s="45">
        <v>6.5000000000000002E-2</v>
      </c>
    </row>
    <row r="101" spans="3:22" x14ac:dyDescent="0.3">
      <c r="C101" s="44">
        <v>43556</v>
      </c>
      <c r="D101" s="45">
        <f>AVERAGE(2.34,2.19)</f>
        <v>2.2649999999999997</v>
      </c>
      <c r="F101" s="44">
        <v>43556</v>
      </c>
      <c r="G101" s="45">
        <f>AVERAGE(0.282,0.299)</f>
        <v>0.29049999999999998</v>
      </c>
      <c r="I101" s="44">
        <v>43556</v>
      </c>
      <c r="J101" s="45">
        <v>13.82666667</v>
      </c>
      <c r="L101" s="44">
        <v>43556</v>
      </c>
      <c r="M101" s="11">
        <v>755</v>
      </c>
      <c r="O101" s="44">
        <v>43556</v>
      </c>
      <c r="P101" s="45">
        <v>2.2000000000000002</v>
      </c>
      <c r="R101" s="44">
        <v>43539</v>
      </c>
      <c r="S101" s="45">
        <v>7.9333333330000002</v>
      </c>
      <c r="T101" s="7"/>
      <c r="U101" s="44">
        <v>43539</v>
      </c>
      <c r="V101" s="45">
        <v>6.8000000000000005E-2</v>
      </c>
    </row>
    <row r="102" spans="3:22" x14ac:dyDescent="0.3">
      <c r="C102" s="44">
        <v>43571</v>
      </c>
      <c r="D102" s="45">
        <v>0.753</v>
      </c>
      <c r="F102" s="44">
        <v>43571</v>
      </c>
      <c r="G102" s="45">
        <v>0.27500000000000002</v>
      </c>
      <c r="I102" s="44">
        <v>43571</v>
      </c>
      <c r="J102" s="45">
        <v>12.83666667</v>
      </c>
      <c r="L102" s="44">
        <v>43571</v>
      </c>
      <c r="M102" s="11">
        <v>849.33333330000005</v>
      </c>
      <c r="O102" s="44">
        <v>43571</v>
      </c>
      <c r="P102" s="45">
        <v>1.62</v>
      </c>
      <c r="R102" s="44">
        <v>43556</v>
      </c>
      <c r="S102" s="45">
        <v>8.3333333330000006</v>
      </c>
      <c r="T102" s="7"/>
      <c r="U102" s="44">
        <v>43556</v>
      </c>
      <c r="V102" s="45">
        <f>AVERAGE(0.054,0.061)</f>
        <v>5.7499999999999996E-2</v>
      </c>
    </row>
    <row r="103" spans="3:22" x14ac:dyDescent="0.3">
      <c r="C103" s="44">
        <v>43585</v>
      </c>
      <c r="D103" s="45">
        <v>1.01</v>
      </c>
      <c r="F103" s="44">
        <v>43585</v>
      </c>
      <c r="G103" s="45">
        <v>0.54500000000000004</v>
      </c>
      <c r="I103" s="44">
        <v>43585</v>
      </c>
      <c r="J103" s="45">
        <v>8.26</v>
      </c>
      <c r="L103" s="44">
        <v>43585</v>
      </c>
      <c r="M103" s="11">
        <v>735.66666670000006</v>
      </c>
      <c r="O103" s="44">
        <v>43585</v>
      </c>
      <c r="P103" s="45">
        <v>2.4300000000000002</v>
      </c>
      <c r="R103" s="44">
        <v>43571</v>
      </c>
      <c r="S103" s="45">
        <v>9.1666666669999994</v>
      </c>
      <c r="T103" s="7"/>
      <c r="U103" s="44">
        <v>43571</v>
      </c>
      <c r="V103" s="45">
        <v>6.2E-2</v>
      </c>
    </row>
    <row r="104" spans="3:22" x14ac:dyDescent="0.3">
      <c r="C104" s="44">
        <v>43599</v>
      </c>
      <c r="D104" s="45">
        <v>0.92400000000000004</v>
      </c>
      <c r="F104" s="44">
        <v>43599</v>
      </c>
      <c r="G104" s="45">
        <v>0.29699999999999999</v>
      </c>
      <c r="I104" s="44">
        <v>43599</v>
      </c>
      <c r="J104" s="45">
        <v>8.8933333329999993</v>
      </c>
      <c r="L104" s="44">
        <v>43599</v>
      </c>
      <c r="M104" s="11">
        <v>573</v>
      </c>
      <c r="O104" s="44">
        <v>43599</v>
      </c>
      <c r="P104" s="45">
        <v>1.68</v>
      </c>
      <c r="R104" s="44">
        <v>43585</v>
      </c>
      <c r="S104" s="45">
        <v>7.8</v>
      </c>
      <c r="T104" s="7"/>
      <c r="U104" s="44">
        <v>43585</v>
      </c>
      <c r="V104" s="45">
        <v>0.25</v>
      </c>
    </row>
    <row r="105" spans="3:22" x14ac:dyDescent="0.3">
      <c r="C105" s="44">
        <v>43608</v>
      </c>
      <c r="D105" s="45">
        <v>1.0900000000000001</v>
      </c>
      <c r="F105" s="44">
        <v>43608</v>
      </c>
      <c r="G105" s="45">
        <v>0.33200000000000002</v>
      </c>
      <c r="I105" s="44">
        <v>43608</v>
      </c>
      <c r="J105" s="45">
        <v>7.8133333330000001</v>
      </c>
      <c r="L105" s="44">
        <v>43608</v>
      </c>
      <c r="M105" s="11">
        <v>754.33333329999994</v>
      </c>
      <c r="O105" s="44">
        <v>43608</v>
      </c>
      <c r="P105" s="45">
        <v>2.4500000000000002</v>
      </c>
      <c r="R105" s="44">
        <v>43599</v>
      </c>
      <c r="S105" s="45">
        <v>7.9</v>
      </c>
      <c r="T105" s="7"/>
      <c r="U105" s="44">
        <v>43599</v>
      </c>
      <c r="V105" s="45">
        <v>0.112</v>
      </c>
    </row>
    <row r="106" spans="3:22" x14ac:dyDescent="0.3">
      <c r="C106" s="44">
        <v>43629</v>
      </c>
      <c r="D106" s="45">
        <v>0.59699999999999998</v>
      </c>
      <c r="F106" s="44">
        <v>43629</v>
      </c>
      <c r="G106" s="45">
        <v>0.47699999999999998</v>
      </c>
      <c r="I106" s="44">
        <v>43629</v>
      </c>
      <c r="L106" s="44">
        <v>43629</v>
      </c>
      <c r="O106" s="44">
        <v>43629</v>
      </c>
      <c r="P106" s="45">
        <v>4.1500000000000004</v>
      </c>
      <c r="R106" s="44">
        <v>43608</v>
      </c>
      <c r="S106" s="45">
        <v>6.9666666670000001</v>
      </c>
      <c r="T106" s="7"/>
      <c r="U106" s="44">
        <v>43608</v>
      </c>
      <c r="V106" s="45">
        <v>0.112</v>
      </c>
    </row>
    <row r="107" spans="3:22" x14ac:dyDescent="0.3">
      <c r="C107" s="44">
        <v>43649</v>
      </c>
      <c r="D107" s="45">
        <v>0.39900000000000002</v>
      </c>
      <c r="F107" s="44">
        <v>43649</v>
      </c>
      <c r="G107" s="45">
        <v>0.33500000000000002</v>
      </c>
      <c r="I107" s="44">
        <v>43649</v>
      </c>
      <c r="L107" s="44">
        <v>43649</v>
      </c>
      <c r="O107" s="44">
        <v>43649</v>
      </c>
      <c r="P107" s="45">
        <v>3</v>
      </c>
      <c r="R107" s="44">
        <v>43629</v>
      </c>
      <c r="T107" s="7"/>
      <c r="U107" s="44">
        <v>43629</v>
      </c>
      <c r="V107" s="45">
        <v>0.121</v>
      </c>
    </row>
    <row r="108" spans="3:22" x14ac:dyDescent="0.3">
      <c r="C108" s="44">
        <v>43665</v>
      </c>
      <c r="D108" s="45">
        <f>AVERAGE(0.568,0.603)</f>
        <v>0.58549999999999991</v>
      </c>
      <c r="F108" s="44">
        <v>43665</v>
      </c>
      <c r="G108" s="45">
        <f>AVERAGE(0.471,0.499)</f>
        <v>0.48499999999999999</v>
      </c>
      <c r="I108" s="44">
        <v>43665</v>
      </c>
      <c r="L108" s="44">
        <v>43665</v>
      </c>
      <c r="O108" s="44">
        <v>43665</v>
      </c>
      <c r="P108" s="45">
        <v>2.4500000000000002</v>
      </c>
      <c r="R108" s="44">
        <v>43649</v>
      </c>
      <c r="T108" s="7"/>
      <c r="U108" s="44">
        <v>43649</v>
      </c>
      <c r="V108" s="45">
        <v>0.1</v>
      </c>
    </row>
    <row r="109" spans="3:22" x14ac:dyDescent="0.3">
      <c r="C109" s="44">
        <v>43682</v>
      </c>
      <c r="D109" s="45">
        <v>0.83</v>
      </c>
      <c r="F109" s="44">
        <v>43682</v>
      </c>
      <c r="G109" s="45">
        <v>0.56899999999999995</v>
      </c>
      <c r="I109" s="44">
        <v>43682</v>
      </c>
      <c r="L109" s="44">
        <v>43682</v>
      </c>
      <c r="O109" s="44">
        <v>43682</v>
      </c>
      <c r="P109" s="45">
        <v>1.7</v>
      </c>
      <c r="R109" s="44">
        <v>43665</v>
      </c>
      <c r="T109" s="7"/>
      <c r="U109" s="44">
        <v>43665</v>
      </c>
      <c r="V109" s="45">
        <f>AVERAGE(0.14,0.144)</f>
        <v>0.14200000000000002</v>
      </c>
    </row>
    <row r="110" spans="3:22" x14ac:dyDescent="0.3">
      <c r="C110" s="44">
        <v>43692</v>
      </c>
      <c r="D110" s="45">
        <v>0.88700000000000001</v>
      </c>
      <c r="F110" s="44">
        <v>43692</v>
      </c>
      <c r="G110" s="45">
        <v>0.53300000000000003</v>
      </c>
      <c r="I110" s="44">
        <v>43692</v>
      </c>
      <c r="L110" s="44">
        <v>43692</v>
      </c>
      <c r="O110" s="44">
        <v>43692</v>
      </c>
      <c r="P110" s="45">
        <v>3.15</v>
      </c>
      <c r="R110" s="44">
        <v>43682</v>
      </c>
      <c r="T110" s="7"/>
      <c r="U110" s="44">
        <v>43682</v>
      </c>
      <c r="V110" s="45">
        <v>0.245</v>
      </c>
    </row>
    <row r="111" spans="3:22" x14ac:dyDescent="0.3">
      <c r="R111" s="44">
        <v>43692</v>
      </c>
      <c r="T111" s="7"/>
      <c r="U111" s="44">
        <v>43692</v>
      </c>
      <c r="V111" s="45">
        <v>0.16400000000000001</v>
      </c>
    </row>
    <row r="112" spans="3:22" x14ac:dyDescent="0.3">
      <c r="T112" s="7"/>
      <c r="U112" s="7"/>
      <c r="V112" s="7"/>
    </row>
    <row r="113" spans="13:22" x14ac:dyDescent="0.3">
      <c r="M113" s="45"/>
      <c r="T113" s="7"/>
      <c r="U113" s="7"/>
      <c r="V113" s="7"/>
    </row>
    <row r="114" spans="13:22" x14ac:dyDescent="0.3">
      <c r="M114" s="45"/>
      <c r="T114" s="7"/>
      <c r="U114" s="7"/>
      <c r="V114" s="7"/>
    </row>
    <row r="115" spans="13:22" x14ac:dyDescent="0.3">
      <c r="M115" s="45"/>
      <c r="T115" s="7"/>
      <c r="U115" s="7"/>
      <c r="V115" s="7"/>
    </row>
    <row r="116" spans="13:22" x14ac:dyDescent="0.3">
      <c r="M116" s="45"/>
      <c r="T116" s="7"/>
      <c r="U116" s="7"/>
      <c r="V116" s="7"/>
    </row>
    <row r="117" spans="13:22" x14ac:dyDescent="0.3">
      <c r="M117" s="45"/>
      <c r="T117" s="7"/>
      <c r="U117" s="7"/>
      <c r="V117" s="7"/>
    </row>
    <row r="118" spans="13:22" x14ac:dyDescent="0.3">
      <c r="M118" s="45"/>
      <c r="T118" s="7"/>
      <c r="U118" s="7"/>
      <c r="V118" s="7"/>
    </row>
    <row r="119" spans="13:22" x14ac:dyDescent="0.3">
      <c r="M119" s="45"/>
      <c r="T119" s="7"/>
      <c r="U119" s="7"/>
      <c r="V119" s="7"/>
    </row>
    <row r="120" spans="13:22" x14ac:dyDescent="0.3">
      <c r="M120" s="45"/>
      <c r="T120" s="7"/>
      <c r="U120" s="7"/>
      <c r="V120" s="7"/>
    </row>
    <row r="121" spans="13:22" x14ac:dyDescent="0.3">
      <c r="M121" s="45"/>
      <c r="T121" s="7"/>
      <c r="U121" s="7"/>
      <c r="V121" s="7"/>
    </row>
    <row r="122" spans="13:22" x14ac:dyDescent="0.3">
      <c r="T122" s="7"/>
      <c r="U122" s="7"/>
      <c r="V122" s="7"/>
    </row>
    <row r="123" spans="13:22" x14ac:dyDescent="0.3">
      <c r="T123" s="7"/>
      <c r="U123" s="7"/>
      <c r="V123" s="7"/>
    </row>
    <row r="124" spans="13:22" x14ac:dyDescent="0.3">
      <c r="T124" s="7"/>
      <c r="U124" s="7"/>
      <c r="V124" s="7"/>
    </row>
    <row r="125" spans="13:22" x14ac:dyDescent="0.3">
      <c r="T125" s="7"/>
      <c r="U125" s="7"/>
      <c r="V125" s="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123"/>
  <sheetViews>
    <sheetView zoomScale="70" zoomScaleNormal="70" zoomScalePageLayoutView="70" workbookViewId="0">
      <pane ySplit="1" topLeftCell="A2" activePane="bottomLeft" state="frozen"/>
      <selection pane="bottomLeft" activeCell="J2" sqref="J2:J254"/>
    </sheetView>
  </sheetViews>
  <sheetFormatPr defaultColWidth="8.77734375" defaultRowHeight="14.4" x14ac:dyDescent="0.3"/>
  <cols>
    <col min="3" max="3" width="11.44140625" bestFit="1" customWidth="1"/>
    <col min="6" max="6" width="11.44140625" bestFit="1" customWidth="1"/>
    <col min="9" max="9" width="11.44140625" bestFit="1" customWidth="1"/>
    <col min="10" max="10" width="8.77734375" style="6"/>
    <col min="12" max="12" width="11.44140625" bestFit="1" customWidth="1"/>
    <col min="15" max="15" width="11.44140625" bestFit="1" customWidth="1"/>
    <col min="16" max="16" width="11.109375" style="6" customWidth="1"/>
    <col min="18" max="18" width="11.44140625" bestFit="1" customWidth="1"/>
    <col min="19" max="19" width="8.77734375" style="6"/>
    <col min="21" max="21" width="11.109375" bestFit="1" customWidth="1"/>
  </cols>
  <sheetData>
    <row r="1" spans="1:22" x14ac:dyDescent="0.3">
      <c r="A1" t="s">
        <v>3</v>
      </c>
      <c r="C1" s="12" t="s">
        <v>11</v>
      </c>
      <c r="D1" s="12" t="s">
        <v>6</v>
      </c>
      <c r="E1" s="12"/>
      <c r="F1" s="12" t="s">
        <v>11</v>
      </c>
      <c r="G1" s="12" t="s">
        <v>7</v>
      </c>
      <c r="H1" s="12"/>
      <c r="I1" s="12" t="s">
        <v>11</v>
      </c>
      <c r="J1" s="17" t="s">
        <v>8</v>
      </c>
      <c r="K1" s="17"/>
      <c r="L1" s="12" t="s">
        <v>11</v>
      </c>
      <c r="M1" s="12" t="s">
        <v>9</v>
      </c>
      <c r="N1" s="12"/>
      <c r="O1" s="12" t="s">
        <v>11</v>
      </c>
      <c r="P1" s="17" t="s">
        <v>10</v>
      </c>
      <c r="Q1" s="12"/>
      <c r="R1" s="12" t="s">
        <v>11</v>
      </c>
      <c r="S1" s="17" t="s">
        <v>5</v>
      </c>
      <c r="U1" s="12" t="s">
        <v>11</v>
      </c>
      <c r="V1" s="12" t="s">
        <v>12</v>
      </c>
    </row>
    <row r="2" spans="1:22" x14ac:dyDescent="0.3">
      <c r="C2" s="5">
        <v>42373</v>
      </c>
      <c r="D2" s="11">
        <v>0.9345</v>
      </c>
      <c r="E2" s="11"/>
      <c r="F2" s="5">
        <v>42373</v>
      </c>
      <c r="G2" s="11">
        <v>0.29499999999999998</v>
      </c>
      <c r="H2" s="11"/>
      <c r="I2" s="5">
        <v>42373</v>
      </c>
      <c r="J2" s="21">
        <v>10.246666666666666</v>
      </c>
      <c r="K2" s="11"/>
      <c r="L2" s="5">
        <v>42373</v>
      </c>
      <c r="M2" s="11">
        <v>917.33333333333337</v>
      </c>
      <c r="N2" s="11"/>
      <c r="O2" s="5">
        <v>42373</v>
      </c>
      <c r="P2" s="21">
        <v>3.3</v>
      </c>
      <c r="Q2" s="11"/>
      <c r="R2" s="5">
        <v>42373</v>
      </c>
      <c r="S2" s="8">
        <v>7.7</v>
      </c>
    </row>
    <row r="3" spans="1:22" x14ac:dyDescent="0.3">
      <c r="C3" s="13">
        <v>42380</v>
      </c>
      <c r="D3" s="11">
        <v>0.875</v>
      </c>
      <c r="E3" s="11"/>
      <c r="F3" s="13">
        <v>42380</v>
      </c>
      <c r="G3" s="11">
        <v>0.35299999999999998</v>
      </c>
      <c r="H3" s="11"/>
      <c r="I3" s="13">
        <v>42380</v>
      </c>
      <c r="J3" s="21">
        <v>9.3833333333333346</v>
      </c>
      <c r="K3" s="11"/>
      <c r="L3" s="13">
        <v>42380</v>
      </c>
      <c r="M3" s="11">
        <v>654.33333333333337</v>
      </c>
      <c r="N3" s="11"/>
      <c r="O3" s="13">
        <v>42380</v>
      </c>
      <c r="P3" s="21">
        <v>9.59</v>
      </c>
      <c r="Q3" s="11"/>
      <c r="R3" s="13">
        <v>42380</v>
      </c>
      <c r="S3" s="8">
        <v>7.0999999999999988</v>
      </c>
    </row>
    <row r="4" spans="1:22" x14ac:dyDescent="0.3">
      <c r="C4" s="13">
        <v>42388</v>
      </c>
      <c r="D4" s="11">
        <v>0.14000000000000001</v>
      </c>
      <c r="E4" s="11"/>
      <c r="F4" s="13">
        <v>42388</v>
      </c>
      <c r="G4" s="11">
        <v>0.20599999999999999</v>
      </c>
      <c r="H4" s="11"/>
      <c r="I4" s="13">
        <v>42388</v>
      </c>
      <c r="J4" s="21">
        <v>12.910000000000002</v>
      </c>
      <c r="K4" s="11"/>
      <c r="L4" s="13">
        <v>42388</v>
      </c>
      <c r="M4" s="11">
        <v>1027.3333333333333</v>
      </c>
      <c r="N4" s="11"/>
      <c r="O4" s="13">
        <v>42388</v>
      </c>
      <c r="P4" s="21">
        <v>4.0999999999999996</v>
      </c>
      <c r="Q4" s="11"/>
      <c r="R4" s="13">
        <v>42388</v>
      </c>
      <c r="S4" s="8">
        <v>7.5666666666666664</v>
      </c>
    </row>
    <row r="5" spans="1:22" x14ac:dyDescent="0.3">
      <c r="C5" s="13">
        <v>42396</v>
      </c>
      <c r="D5" s="11">
        <v>0.86599999999999999</v>
      </c>
      <c r="E5" s="11"/>
      <c r="F5" s="13">
        <v>42396</v>
      </c>
      <c r="G5" s="11">
        <v>0.22</v>
      </c>
      <c r="H5" s="11"/>
      <c r="I5" s="13">
        <v>42396</v>
      </c>
      <c r="J5" s="21">
        <v>9.5233333333333334</v>
      </c>
      <c r="K5" s="11"/>
      <c r="L5" s="13">
        <v>42396</v>
      </c>
      <c r="M5" s="11">
        <v>7340</v>
      </c>
      <c r="N5" s="11"/>
      <c r="O5" s="13">
        <v>42396</v>
      </c>
      <c r="P5" s="21">
        <v>4.5</v>
      </c>
      <c r="Q5" s="11"/>
      <c r="R5" s="13">
        <v>42396</v>
      </c>
      <c r="S5" s="8">
        <v>7.7</v>
      </c>
    </row>
    <row r="6" spans="1:22" x14ac:dyDescent="0.3">
      <c r="C6" s="13">
        <v>42404</v>
      </c>
      <c r="D6" s="11">
        <v>0.86299999999999999</v>
      </c>
      <c r="E6" s="11"/>
      <c r="F6" s="13">
        <v>42404</v>
      </c>
      <c r="G6" s="11">
        <v>0.33700000000000002</v>
      </c>
      <c r="H6" s="11"/>
      <c r="I6" s="13">
        <v>42404</v>
      </c>
      <c r="J6" s="21">
        <v>10.806666666666667</v>
      </c>
      <c r="K6" s="11"/>
      <c r="L6" s="13">
        <v>42404</v>
      </c>
      <c r="M6" s="11">
        <v>1097</v>
      </c>
      <c r="N6" s="11"/>
      <c r="O6" s="13">
        <v>42404</v>
      </c>
      <c r="P6" s="21">
        <v>14.1</v>
      </c>
      <c r="Q6" s="11"/>
      <c r="R6" s="13">
        <v>42404</v>
      </c>
      <c r="S6" s="8">
        <v>7.5333333333333341</v>
      </c>
    </row>
    <row r="7" spans="1:22" x14ac:dyDescent="0.3">
      <c r="C7" s="13">
        <v>42410</v>
      </c>
      <c r="D7" s="11">
        <v>1.32</v>
      </c>
      <c r="E7" s="11"/>
      <c r="F7" s="13">
        <v>42410</v>
      </c>
      <c r="G7" s="11">
        <v>0.219</v>
      </c>
      <c r="H7" s="11"/>
      <c r="I7" s="13">
        <v>42410</v>
      </c>
      <c r="J7" s="21">
        <v>12.543333333333331</v>
      </c>
      <c r="K7" s="11"/>
      <c r="L7" s="13">
        <v>42410</v>
      </c>
      <c r="M7" s="11">
        <v>1516</v>
      </c>
      <c r="N7" s="11"/>
      <c r="O7" s="13">
        <v>42410</v>
      </c>
      <c r="P7" s="21">
        <v>3.24</v>
      </c>
      <c r="Q7" s="11"/>
      <c r="R7" s="13">
        <v>42410</v>
      </c>
      <c r="S7" s="8">
        <v>7.1333333333333329</v>
      </c>
    </row>
    <row r="8" spans="1:22" x14ac:dyDescent="0.3">
      <c r="C8" s="14">
        <v>42417</v>
      </c>
      <c r="D8" s="11">
        <v>0.92100000000000004</v>
      </c>
      <c r="E8" s="11"/>
      <c r="F8" s="14">
        <v>42417</v>
      </c>
      <c r="G8" s="11">
        <v>0.55000000000000004</v>
      </c>
      <c r="H8" s="11"/>
      <c r="I8" s="14">
        <v>42417</v>
      </c>
      <c r="J8" s="21">
        <v>9.326666666666668</v>
      </c>
      <c r="K8" s="11"/>
      <c r="L8" s="14">
        <v>42417</v>
      </c>
      <c r="M8" s="11">
        <v>1272.6666666666667</v>
      </c>
      <c r="N8" s="11"/>
      <c r="O8" s="14">
        <v>42417</v>
      </c>
      <c r="P8" s="21">
        <v>37.299999999999997</v>
      </c>
      <c r="Q8" s="11"/>
      <c r="R8" s="14">
        <v>42417</v>
      </c>
      <c r="S8" s="8">
        <v>7.333333333333333</v>
      </c>
    </row>
    <row r="9" spans="1:22" x14ac:dyDescent="0.3">
      <c r="C9" s="14">
        <v>42424</v>
      </c>
      <c r="D9" s="11">
        <v>0.82599999999999996</v>
      </c>
      <c r="E9" s="11"/>
      <c r="F9" s="14">
        <v>42424</v>
      </c>
      <c r="G9" s="11">
        <v>0.186</v>
      </c>
      <c r="H9" s="11"/>
      <c r="I9" s="14">
        <v>42424</v>
      </c>
      <c r="J9" s="21">
        <v>11.566666666666668</v>
      </c>
      <c r="K9" s="11"/>
      <c r="L9" s="14">
        <v>42424</v>
      </c>
      <c r="M9" s="11">
        <v>1406.6666666666667</v>
      </c>
      <c r="N9" s="11"/>
      <c r="O9" s="14">
        <v>42424</v>
      </c>
      <c r="P9" s="21">
        <v>4.8949999999999996</v>
      </c>
      <c r="Q9" s="11"/>
      <c r="R9" s="14">
        <v>42424</v>
      </c>
      <c r="S9" s="8">
        <v>7.5666666666666664</v>
      </c>
    </row>
    <row r="10" spans="1:22" x14ac:dyDescent="0.3">
      <c r="C10" s="3">
        <v>42431</v>
      </c>
      <c r="D10" s="11">
        <v>1.1100000000000001</v>
      </c>
      <c r="E10" s="11"/>
      <c r="F10" s="3">
        <v>42431</v>
      </c>
      <c r="G10" s="11">
        <v>0.20949999999999999</v>
      </c>
      <c r="H10" s="11"/>
      <c r="I10" s="3">
        <v>42431</v>
      </c>
      <c r="J10" s="21">
        <v>10.43</v>
      </c>
      <c r="K10" s="11"/>
      <c r="L10" s="3">
        <v>42431</v>
      </c>
      <c r="M10" s="11">
        <v>1060</v>
      </c>
      <c r="N10" s="11"/>
      <c r="O10" s="3">
        <v>42431</v>
      </c>
      <c r="P10" s="21">
        <v>3.9224999999999999</v>
      </c>
      <c r="Q10" s="11"/>
      <c r="R10" s="3">
        <v>42431</v>
      </c>
      <c r="S10" s="8">
        <v>7.8666666666666671</v>
      </c>
    </row>
    <row r="11" spans="1:22" x14ac:dyDescent="0.3">
      <c r="C11" s="14">
        <v>42438</v>
      </c>
      <c r="D11" s="11">
        <v>0.94399999999999995</v>
      </c>
      <c r="E11" s="11"/>
      <c r="F11" s="14">
        <v>42438</v>
      </c>
      <c r="G11" s="11">
        <v>0.121</v>
      </c>
      <c r="H11" s="11"/>
      <c r="I11" s="14">
        <v>42438</v>
      </c>
      <c r="J11" s="21">
        <v>12.453333333333333</v>
      </c>
      <c r="K11" s="11"/>
      <c r="L11" s="14">
        <v>42438</v>
      </c>
      <c r="M11" s="11">
        <v>1333.3333333333333</v>
      </c>
      <c r="N11" s="11"/>
      <c r="O11" s="14">
        <v>42438</v>
      </c>
      <c r="P11" s="21">
        <v>2.4400000000000004</v>
      </c>
      <c r="Q11" s="11"/>
      <c r="R11" s="14">
        <v>42438</v>
      </c>
      <c r="S11" s="8">
        <v>7.5999999999999988</v>
      </c>
    </row>
    <row r="12" spans="1:22" x14ac:dyDescent="0.3">
      <c r="C12" s="13">
        <v>42445</v>
      </c>
      <c r="D12" s="11">
        <v>0.70299999999999996</v>
      </c>
      <c r="E12" s="11"/>
      <c r="F12" s="13">
        <v>42445</v>
      </c>
      <c r="G12" s="11">
        <v>0.156</v>
      </c>
      <c r="H12" s="11"/>
      <c r="I12" s="13">
        <v>42445</v>
      </c>
      <c r="J12" s="21">
        <v>13.43</v>
      </c>
      <c r="K12" s="11"/>
      <c r="L12" s="13">
        <v>42445</v>
      </c>
      <c r="M12" s="11">
        <v>1263.3333333333333</v>
      </c>
      <c r="N12" s="11"/>
      <c r="O12" s="13">
        <v>42445</v>
      </c>
      <c r="P12" s="21">
        <v>3.8932051282051283</v>
      </c>
      <c r="Q12" s="11"/>
      <c r="R12" s="13">
        <v>42445</v>
      </c>
      <c r="S12" s="8">
        <v>7.333333333333333</v>
      </c>
    </row>
    <row r="13" spans="1:22" x14ac:dyDescent="0.3">
      <c r="C13" s="13">
        <v>42452</v>
      </c>
      <c r="D13" s="11">
        <v>0.74</v>
      </c>
      <c r="E13" s="11"/>
      <c r="F13" s="13">
        <v>42452</v>
      </c>
      <c r="G13" s="11">
        <v>0.251</v>
      </c>
      <c r="H13" s="11"/>
      <c r="I13" s="13">
        <v>42452</v>
      </c>
      <c r="J13" s="21">
        <v>12.773333333333333</v>
      </c>
      <c r="K13" s="11"/>
      <c r="L13" s="13">
        <v>42452</v>
      </c>
      <c r="M13" s="11">
        <v>1248.3333333333333</v>
      </c>
      <c r="N13" s="11"/>
      <c r="O13" s="13">
        <v>42452</v>
      </c>
      <c r="P13" s="21">
        <v>4.4641035856573712</v>
      </c>
      <c r="Q13" s="11"/>
      <c r="R13" s="13">
        <v>42452</v>
      </c>
      <c r="S13" s="8">
        <v>8</v>
      </c>
    </row>
    <row r="14" spans="1:22" x14ac:dyDescent="0.3">
      <c r="C14" s="13">
        <v>42459</v>
      </c>
      <c r="D14" s="11">
        <v>0.55100000000000005</v>
      </c>
      <c r="E14" s="11"/>
      <c r="F14" s="13">
        <v>42459</v>
      </c>
      <c r="G14" s="11">
        <v>0.23100000000000001</v>
      </c>
      <c r="H14" s="11"/>
      <c r="I14" s="13">
        <v>42459</v>
      </c>
      <c r="J14" s="21">
        <v>9.5399999999999991</v>
      </c>
      <c r="K14" s="11"/>
      <c r="L14" s="13">
        <v>42459</v>
      </c>
      <c r="M14" s="11">
        <v>1207</v>
      </c>
      <c r="N14" s="11"/>
      <c r="O14" s="13">
        <v>42459</v>
      </c>
      <c r="P14" s="21">
        <v>4.01</v>
      </c>
      <c r="Q14" s="11"/>
      <c r="R14" s="13">
        <v>42459</v>
      </c>
      <c r="S14" s="8">
        <v>7.7333333333333334</v>
      </c>
    </row>
    <row r="15" spans="1:22" x14ac:dyDescent="0.3">
      <c r="C15" s="14">
        <v>42467</v>
      </c>
      <c r="D15" s="11">
        <v>0.81</v>
      </c>
      <c r="E15" s="11"/>
      <c r="F15" s="14">
        <v>42467</v>
      </c>
      <c r="G15" s="11">
        <v>0.26500000000000001</v>
      </c>
      <c r="H15" s="11"/>
      <c r="I15" s="14">
        <v>42467</v>
      </c>
      <c r="J15" s="21">
        <v>10.98</v>
      </c>
      <c r="K15" s="11"/>
      <c r="L15" s="14">
        <v>42467</v>
      </c>
      <c r="M15" s="11">
        <v>807</v>
      </c>
      <c r="N15" s="11"/>
      <c r="O15" s="14">
        <v>42467</v>
      </c>
      <c r="P15" s="21">
        <v>3.9550000000000001</v>
      </c>
      <c r="Q15" s="11"/>
      <c r="R15" s="14">
        <v>42467</v>
      </c>
      <c r="S15" s="8">
        <v>8.0333333333333332</v>
      </c>
    </row>
    <row r="16" spans="1:22" x14ac:dyDescent="0.3">
      <c r="C16" s="13">
        <v>42473</v>
      </c>
      <c r="D16" s="11">
        <v>0.52700000000000002</v>
      </c>
      <c r="E16" s="11"/>
      <c r="F16" s="13">
        <v>42473</v>
      </c>
      <c r="G16" s="11">
        <v>0.34799999999999998</v>
      </c>
      <c r="H16" s="11"/>
      <c r="I16" s="13">
        <v>42473</v>
      </c>
      <c r="J16" s="21">
        <v>10.73</v>
      </c>
      <c r="K16" s="11"/>
      <c r="L16" s="13">
        <v>42473</v>
      </c>
      <c r="M16" s="11">
        <v>991.33333333333337</v>
      </c>
      <c r="N16" s="11"/>
      <c r="O16" s="13">
        <v>42473</v>
      </c>
      <c r="P16" s="21">
        <v>5.58</v>
      </c>
      <c r="Q16" s="11"/>
      <c r="R16" s="13">
        <v>42473</v>
      </c>
      <c r="S16" s="8">
        <v>7.5999999999999988</v>
      </c>
    </row>
    <row r="17" spans="3:19" x14ac:dyDescent="0.3">
      <c r="C17" s="13">
        <v>42480</v>
      </c>
      <c r="D17" s="11">
        <v>0.46899999999999997</v>
      </c>
      <c r="E17" s="11"/>
      <c r="F17" s="13">
        <v>42480</v>
      </c>
      <c r="G17" s="11">
        <v>0.40500000000000003</v>
      </c>
      <c r="H17" s="11"/>
      <c r="I17" s="13">
        <v>42480</v>
      </c>
      <c r="J17" s="21">
        <v>7.1366666666666667</v>
      </c>
      <c r="K17" s="11"/>
      <c r="L17" s="13">
        <v>42480</v>
      </c>
      <c r="M17" s="11">
        <v>845.33333333333337</v>
      </c>
      <c r="N17" s="11"/>
      <c r="O17" s="13">
        <v>42480</v>
      </c>
      <c r="P17" s="21">
        <v>6.2799999999999994</v>
      </c>
      <c r="Q17" s="11"/>
      <c r="R17" s="13">
        <v>42480</v>
      </c>
      <c r="S17" s="8">
        <v>7.5333333333333341</v>
      </c>
    </row>
    <row r="18" spans="3:19" x14ac:dyDescent="0.3">
      <c r="C18" s="5">
        <v>42494</v>
      </c>
      <c r="D18" s="11">
        <v>0.48499999999999999</v>
      </c>
      <c r="E18" s="11"/>
      <c r="F18" s="5">
        <v>42494</v>
      </c>
      <c r="G18" s="11">
        <v>0.45200000000000001</v>
      </c>
      <c r="H18" s="11"/>
      <c r="I18" s="5">
        <v>42494</v>
      </c>
      <c r="J18" s="21">
        <v>6.8266666666666671</v>
      </c>
      <c r="K18" s="11"/>
      <c r="L18" s="5">
        <v>42494</v>
      </c>
      <c r="M18" s="11">
        <v>976</v>
      </c>
      <c r="N18" s="11"/>
      <c r="O18" s="5">
        <v>42494</v>
      </c>
      <c r="P18" s="21">
        <v>6.2949999999999999</v>
      </c>
      <c r="Q18" s="11"/>
      <c r="R18" s="5">
        <v>42494</v>
      </c>
      <c r="S18" s="8">
        <v>7.5</v>
      </c>
    </row>
    <row r="19" spans="3:19" x14ac:dyDescent="0.3">
      <c r="C19" s="13">
        <v>42501</v>
      </c>
      <c r="D19" s="11">
        <v>0.46550000000000002</v>
      </c>
      <c r="E19" s="11"/>
      <c r="F19" s="13">
        <v>42501</v>
      </c>
      <c r="G19" s="11">
        <v>0.44750000000000001</v>
      </c>
      <c r="H19" s="11"/>
      <c r="I19" s="13">
        <v>42501</v>
      </c>
      <c r="J19" s="21">
        <v>6.69</v>
      </c>
      <c r="K19" s="11"/>
      <c r="L19" s="13">
        <v>42501</v>
      </c>
      <c r="M19" s="11">
        <v>854.66666666666663</v>
      </c>
      <c r="N19" s="11"/>
      <c r="O19" s="13">
        <v>42501</v>
      </c>
      <c r="P19" s="21">
        <v>7.3025000000000002</v>
      </c>
      <c r="Q19" s="11"/>
      <c r="R19" s="13">
        <v>42501</v>
      </c>
      <c r="S19" s="8">
        <v>7.3666666666666671</v>
      </c>
    </row>
    <row r="20" spans="3:19" x14ac:dyDescent="0.3">
      <c r="C20" s="13">
        <v>42508</v>
      </c>
      <c r="D20" s="11">
        <v>0.58699999999999997</v>
      </c>
      <c r="E20" s="11"/>
      <c r="F20" s="13">
        <v>42508</v>
      </c>
      <c r="G20" s="11">
        <v>0.378</v>
      </c>
      <c r="H20" s="11"/>
      <c r="I20" s="13">
        <v>42508</v>
      </c>
      <c r="J20" s="21">
        <v>5.65</v>
      </c>
      <c r="K20" s="11"/>
      <c r="L20" s="13">
        <v>42508</v>
      </c>
      <c r="M20" s="11">
        <v>903</v>
      </c>
      <c r="N20" s="11"/>
      <c r="O20" s="13">
        <v>42508</v>
      </c>
      <c r="P20" s="21">
        <v>6.13</v>
      </c>
      <c r="Q20" s="11"/>
      <c r="R20" s="13">
        <v>42508</v>
      </c>
      <c r="S20" s="8">
        <v>7.4000000000000012</v>
      </c>
    </row>
    <row r="21" spans="3:19" x14ac:dyDescent="0.3">
      <c r="C21" s="13">
        <v>42515</v>
      </c>
      <c r="D21" s="11">
        <v>0.59899999999999998</v>
      </c>
      <c r="E21" s="11"/>
      <c r="F21" s="13">
        <v>42515</v>
      </c>
      <c r="G21" s="11">
        <v>0.373</v>
      </c>
      <c r="H21" s="11"/>
      <c r="I21" s="13">
        <v>42515</v>
      </c>
      <c r="J21" s="21">
        <v>3.9533333333333331</v>
      </c>
      <c r="K21" s="11"/>
      <c r="L21" s="13">
        <v>42515</v>
      </c>
      <c r="M21" s="11">
        <v>975.33333333333337</v>
      </c>
      <c r="N21" s="11"/>
      <c r="O21" s="13">
        <v>42515</v>
      </c>
      <c r="P21" s="21">
        <v>5.21</v>
      </c>
      <c r="Q21" s="11"/>
      <c r="R21" s="13">
        <v>42515</v>
      </c>
      <c r="S21" s="8">
        <v>6.833333333333333</v>
      </c>
    </row>
    <row r="22" spans="3:19" x14ac:dyDescent="0.3">
      <c r="C22" s="13">
        <v>42522</v>
      </c>
      <c r="D22" s="11">
        <v>0.628</v>
      </c>
      <c r="E22" s="11"/>
      <c r="F22" s="13">
        <v>42522</v>
      </c>
      <c r="G22" s="11">
        <v>0.37</v>
      </c>
      <c r="H22" s="11"/>
      <c r="I22" s="13">
        <v>42522</v>
      </c>
      <c r="J22" s="21">
        <v>2.7233333333333332</v>
      </c>
      <c r="K22" s="11"/>
      <c r="L22" s="13">
        <v>42522</v>
      </c>
      <c r="M22" s="11">
        <v>906.66666666666663</v>
      </c>
      <c r="N22" s="11"/>
      <c r="O22" s="13">
        <v>42522</v>
      </c>
      <c r="P22" s="21">
        <v>4.76</v>
      </c>
      <c r="Q22" s="11"/>
      <c r="R22" s="13">
        <v>42522</v>
      </c>
      <c r="S22" s="8">
        <v>7.5999999999999988</v>
      </c>
    </row>
    <row r="23" spans="3:19" x14ac:dyDescent="0.3">
      <c r="C23" s="13">
        <v>42530</v>
      </c>
      <c r="D23" s="11">
        <v>0.57899999999999996</v>
      </c>
      <c r="E23" s="11"/>
      <c r="F23" s="13">
        <v>42530</v>
      </c>
      <c r="G23" s="11">
        <v>0.5</v>
      </c>
      <c r="H23" s="11"/>
      <c r="I23" s="13">
        <v>42530</v>
      </c>
      <c r="J23" s="21">
        <v>3.99</v>
      </c>
      <c r="K23" s="11"/>
      <c r="L23" s="13">
        <v>42530</v>
      </c>
      <c r="M23" s="11">
        <v>779.66666666666663</v>
      </c>
      <c r="N23" s="11"/>
      <c r="O23" s="13">
        <v>42530</v>
      </c>
      <c r="P23" s="21">
        <v>5.07</v>
      </c>
      <c r="Q23" s="11"/>
      <c r="R23" s="13">
        <v>42530</v>
      </c>
      <c r="S23" s="8">
        <v>7.4000000000000012</v>
      </c>
    </row>
    <row r="24" spans="3:19" x14ac:dyDescent="0.3">
      <c r="C24" s="13">
        <v>42536</v>
      </c>
      <c r="D24" s="11">
        <v>0.61299999999999999</v>
      </c>
      <c r="E24" s="11"/>
      <c r="F24" s="13">
        <v>42536</v>
      </c>
      <c r="G24" s="11">
        <v>0.45600000000000002</v>
      </c>
      <c r="H24" s="11"/>
      <c r="I24" s="13">
        <v>42536</v>
      </c>
      <c r="J24" s="21">
        <v>3.4566666666666666</v>
      </c>
      <c r="K24" s="11"/>
      <c r="L24" s="13">
        <v>42536</v>
      </c>
      <c r="M24" s="11">
        <v>660</v>
      </c>
      <c r="N24" s="11"/>
      <c r="O24" s="13">
        <v>42536</v>
      </c>
      <c r="P24" s="21">
        <v>5.3</v>
      </c>
      <c r="Q24" s="11"/>
      <c r="R24" s="13">
        <v>42536</v>
      </c>
      <c r="S24" s="8">
        <v>7.5666666666666664</v>
      </c>
    </row>
    <row r="25" spans="3:19" x14ac:dyDescent="0.3">
      <c r="C25" s="5">
        <v>42543</v>
      </c>
      <c r="D25" s="11">
        <v>0.68</v>
      </c>
      <c r="E25" s="11"/>
      <c r="F25" s="5">
        <v>42543</v>
      </c>
      <c r="G25" s="11">
        <v>0.33600000000000002</v>
      </c>
      <c r="H25" s="11"/>
      <c r="I25" s="5">
        <v>42543</v>
      </c>
      <c r="J25" s="21">
        <v>2.65</v>
      </c>
      <c r="K25" s="11"/>
      <c r="L25" s="5">
        <v>42543</v>
      </c>
      <c r="M25" s="11">
        <v>871</v>
      </c>
      <c r="N25" s="11"/>
      <c r="O25" s="5">
        <v>42543</v>
      </c>
      <c r="P25" s="21">
        <v>3.95</v>
      </c>
      <c r="Q25" s="11"/>
      <c r="R25" s="5">
        <v>42543</v>
      </c>
      <c r="S25" s="8">
        <v>7.4000000000000012</v>
      </c>
    </row>
    <row r="26" spans="3:19" x14ac:dyDescent="0.3">
      <c r="C26" s="13">
        <v>42551</v>
      </c>
      <c r="D26" s="11">
        <v>0.76749999999999996</v>
      </c>
      <c r="E26" s="11"/>
      <c r="F26" s="13">
        <v>42551</v>
      </c>
      <c r="G26" s="11">
        <v>0.39250000000000002</v>
      </c>
      <c r="H26" s="11"/>
      <c r="I26" s="13">
        <v>42551</v>
      </c>
      <c r="J26" s="21">
        <v>2.3866666666666667</v>
      </c>
      <c r="K26" s="11"/>
      <c r="L26" s="13">
        <v>42551</v>
      </c>
      <c r="M26" s="11">
        <v>922.66666666666663</v>
      </c>
      <c r="N26" s="11"/>
      <c r="O26" s="13">
        <v>42551</v>
      </c>
      <c r="P26" s="21">
        <v>6.3525</v>
      </c>
      <c r="Q26" s="11"/>
      <c r="R26" s="13">
        <v>42551</v>
      </c>
      <c r="S26" s="8">
        <v>7.3666666666666671</v>
      </c>
    </row>
    <row r="27" spans="3:19" x14ac:dyDescent="0.3">
      <c r="C27" s="5">
        <v>42557</v>
      </c>
      <c r="D27" s="11">
        <v>0.54500000000000004</v>
      </c>
      <c r="E27" s="11"/>
      <c r="F27" s="5">
        <v>42557</v>
      </c>
      <c r="G27" s="11">
        <v>0.38</v>
      </c>
      <c r="H27" s="11"/>
      <c r="I27" s="5">
        <v>42557</v>
      </c>
      <c r="J27" s="21">
        <v>2.67</v>
      </c>
      <c r="K27" s="11"/>
      <c r="L27" s="5">
        <v>42557</v>
      </c>
      <c r="M27" s="11">
        <v>760.66666666666663</v>
      </c>
      <c r="N27" s="11"/>
      <c r="O27" s="5">
        <v>42557</v>
      </c>
      <c r="P27" s="21">
        <v>4</v>
      </c>
      <c r="Q27" s="11"/>
      <c r="R27" s="5">
        <v>42557</v>
      </c>
      <c r="S27" s="8">
        <v>7.3999999999999995</v>
      </c>
    </row>
    <row r="28" spans="3:19" x14ac:dyDescent="0.3">
      <c r="C28" s="13">
        <v>42564</v>
      </c>
      <c r="D28" s="11">
        <v>0.54049999999999998</v>
      </c>
      <c r="E28" s="11"/>
      <c r="F28" s="13">
        <v>42564</v>
      </c>
      <c r="G28" s="11">
        <v>0.441</v>
      </c>
      <c r="H28" s="11"/>
      <c r="I28" s="13">
        <v>42564</v>
      </c>
      <c r="J28" s="21">
        <v>2.2033333333333336</v>
      </c>
      <c r="K28" s="11"/>
      <c r="L28" s="13">
        <v>42564</v>
      </c>
      <c r="M28" s="11">
        <v>687.66666666666663</v>
      </c>
      <c r="N28" s="11"/>
      <c r="O28" s="13">
        <v>42564</v>
      </c>
      <c r="P28" s="21">
        <v>3.6524999999999999</v>
      </c>
      <c r="Q28" s="11"/>
      <c r="R28" s="13">
        <v>42564</v>
      </c>
      <c r="S28" s="8">
        <v>7.5</v>
      </c>
    </row>
    <row r="29" spans="3:19" x14ac:dyDescent="0.3">
      <c r="C29" s="13">
        <v>42571</v>
      </c>
      <c r="D29" s="11">
        <v>0.69299999999999995</v>
      </c>
      <c r="E29" s="11"/>
      <c r="F29" s="13">
        <v>42571</v>
      </c>
      <c r="G29" s="11">
        <v>0.45800000000000002</v>
      </c>
      <c r="H29" s="11"/>
      <c r="I29" s="13">
        <v>42571</v>
      </c>
      <c r="J29" s="21">
        <v>2.1533333333333329</v>
      </c>
      <c r="K29" s="11"/>
      <c r="L29" s="13">
        <v>42571</v>
      </c>
      <c r="M29" s="11">
        <v>743.66666666666663</v>
      </c>
      <c r="N29" s="11"/>
      <c r="O29" s="13">
        <v>42571</v>
      </c>
      <c r="P29" s="21">
        <v>7.14</v>
      </c>
      <c r="Q29" s="11"/>
      <c r="R29" s="13">
        <v>42571</v>
      </c>
      <c r="S29" s="8">
        <v>7.4666666666666659</v>
      </c>
    </row>
    <row r="30" spans="3:19" x14ac:dyDescent="0.3">
      <c r="C30" s="13">
        <v>42578</v>
      </c>
      <c r="D30" s="11">
        <v>0.628</v>
      </c>
      <c r="E30" s="11"/>
      <c r="F30" s="13">
        <v>42578</v>
      </c>
      <c r="G30" s="11">
        <v>0.51500000000000001</v>
      </c>
      <c r="H30" s="11"/>
      <c r="I30" s="13">
        <v>42578</v>
      </c>
      <c r="J30" s="21">
        <v>1.9066666666666665</v>
      </c>
      <c r="K30" s="11"/>
      <c r="L30" s="13">
        <v>42578</v>
      </c>
      <c r="M30" s="11">
        <v>735</v>
      </c>
      <c r="N30" s="11"/>
      <c r="O30" s="13">
        <v>42578</v>
      </c>
      <c r="P30" s="21">
        <v>7.78</v>
      </c>
      <c r="Q30" s="11"/>
      <c r="R30" s="13">
        <v>42578</v>
      </c>
      <c r="S30" s="8">
        <v>7.3999999999999995</v>
      </c>
    </row>
    <row r="31" spans="3:19" x14ac:dyDescent="0.3">
      <c r="C31" s="13">
        <v>42585</v>
      </c>
      <c r="D31" s="11">
        <v>0.68400000000000005</v>
      </c>
      <c r="E31" s="11"/>
      <c r="F31" s="13">
        <v>42585</v>
      </c>
      <c r="G31" s="11">
        <v>0.38600000000000001</v>
      </c>
      <c r="H31" s="11"/>
      <c r="I31" s="13">
        <v>42585</v>
      </c>
      <c r="J31" s="21">
        <v>2.4633333333333334</v>
      </c>
      <c r="K31" s="11"/>
      <c r="L31" s="13">
        <v>42585</v>
      </c>
      <c r="M31" s="11">
        <v>771.33333333333337</v>
      </c>
      <c r="N31" s="11"/>
      <c r="O31" s="13">
        <v>42585</v>
      </c>
      <c r="P31" s="21">
        <v>4.4400000000000004</v>
      </c>
      <c r="Q31" s="11"/>
      <c r="R31" s="13">
        <v>42585</v>
      </c>
      <c r="S31" s="8">
        <v>7.4666666666666659</v>
      </c>
    </row>
    <row r="32" spans="3:19" x14ac:dyDescent="0.3">
      <c r="C32" s="13">
        <v>42592</v>
      </c>
      <c r="D32" s="11">
        <v>0.63300000000000001</v>
      </c>
      <c r="E32" s="11"/>
      <c r="F32" s="13">
        <v>42592</v>
      </c>
      <c r="G32" s="11">
        <v>0.38400000000000001</v>
      </c>
      <c r="H32" s="11"/>
      <c r="I32" s="13">
        <v>42592</v>
      </c>
      <c r="J32" s="21">
        <v>2.15</v>
      </c>
      <c r="K32" s="11"/>
      <c r="L32" s="13">
        <v>42592</v>
      </c>
      <c r="M32" s="11">
        <v>663.66666666666663</v>
      </c>
      <c r="N32" s="11"/>
      <c r="O32" s="13">
        <v>42592</v>
      </c>
      <c r="P32" s="21">
        <v>4.0999999999999996</v>
      </c>
      <c r="Q32" s="11"/>
      <c r="R32" s="13">
        <v>42592</v>
      </c>
      <c r="S32" s="8">
        <v>7.4333333333333336</v>
      </c>
    </row>
    <row r="33" spans="3:19" x14ac:dyDescent="0.3">
      <c r="C33" s="5">
        <v>42599</v>
      </c>
      <c r="D33" s="11">
        <v>0.75600000000000001</v>
      </c>
      <c r="E33" s="11"/>
      <c r="F33" s="5">
        <v>42599</v>
      </c>
      <c r="G33" s="11">
        <v>0.307</v>
      </c>
      <c r="H33" s="11"/>
      <c r="I33" s="5">
        <v>42599</v>
      </c>
      <c r="J33" s="21">
        <v>3.23</v>
      </c>
      <c r="K33" s="11"/>
      <c r="L33" s="5">
        <v>42599</v>
      </c>
      <c r="M33" s="11">
        <v>877.66666666666663</v>
      </c>
      <c r="N33" s="11"/>
      <c r="O33" s="5">
        <v>42599</v>
      </c>
      <c r="P33" s="21">
        <v>3.28</v>
      </c>
      <c r="Q33" s="11"/>
      <c r="R33" s="5">
        <v>42599</v>
      </c>
      <c r="S33" s="8">
        <v>7.5333333333333341</v>
      </c>
    </row>
    <row r="34" spans="3:19" x14ac:dyDescent="0.3">
      <c r="C34" s="13">
        <v>42613</v>
      </c>
      <c r="D34" s="11">
        <v>0.71799999999999997</v>
      </c>
      <c r="E34" s="11"/>
      <c r="F34" s="13">
        <v>42606</v>
      </c>
      <c r="G34" s="11">
        <v>0.57350000000000001</v>
      </c>
      <c r="H34" s="11"/>
      <c r="I34" s="13">
        <v>42606</v>
      </c>
      <c r="J34" s="21">
        <v>2.4300000000000002</v>
      </c>
      <c r="K34" s="11"/>
      <c r="L34" s="13">
        <v>42606</v>
      </c>
      <c r="M34" s="11">
        <v>581.66666666666663</v>
      </c>
      <c r="N34" s="11"/>
      <c r="O34" s="13">
        <v>42606</v>
      </c>
      <c r="P34" s="21">
        <v>4.1900000000000004</v>
      </c>
      <c r="Q34" s="11"/>
      <c r="R34" s="13">
        <v>42606</v>
      </c>
      <c r="S34" s="8">
        <v>7.4666666666666659</v>
      </c>
    </row>
    <row r="35" spans="3:19" x14ac:dyDescent="0.3">
      <c r="C35" s="13">
        <v>42620</v>
      </c>
      <c r="D35" s="11">
        <v>0.70299999999999996</v>
      </c>
      <c r="E35" s="11"/>
      <c r="F35" s="13">
        <v>42613</v>
      </c>
      <c r="G35" s="11">
        <v>0.312</v>
      </c>
      <c r="H35" s="11"/>
      <c r="I35" s="13">
        <v>42613</v>
      </c>
      <c r="J35" s="21">
        <v>2.12</v>
      </c>
      <c r="K35" s="11"/>
      <c r="L35" s="13">
        <v>42613</v>
      </c>
      <c r="M35" s="11">
        <v>713</v>
      </c>
      <c r="N35" s="11"/>
      <c r="O35" s="13">
        <v>42613</v>
      </c>
      <c r="P35" s="21">
        <v>4.3899999999999997</v>
      </c>
      <c r="Q35" s="11"/>
      <c r="R35" s="13">
        <v>42613</v>
      </c>
      <c r="S35" s="8">
        <v>7.4666666666666659</v>
      </c>
    </row>
    <row r="36" spans="3:19" x14ac:dyDescent="0.3">
      <c r="C36" s="14">
        <v>42627</v>
      </c>
      <c r="D36" s="11">
        <v>0.53100000000000003</v>
      </c>
      <c r="E36" s="11"/>
      <c r="F36" s="13">
        <v>42620</v>
      </c>
      <c r="G36" s="11">
        <v>0.27300000000000002</v>
      </c>
      <c r="H36" s="11"/>
      <c r="I36" s="13">
        <v>42620</v>
      </c>
      <c r="J36" s="21">
        <v>2.4900000000000002</v>
      </c>
      <c r="K36" s="11"/>
      <c r="L36" s="13">
        <v>42620</v>
      </c>
      <c r="M36" s="11">
        <v>871</v>
      </c>
      <c r="N36" s="11"/>
      <c r="O36" s="13">
        <v>42620</v>
      </c>
      <c r="P36" s="21">
        <v>3.6549999999999998</v>
      </c>
      <c r="Q36" s="11"/>
      <c r="R36" s="13">
        <v>42620</v>
      </c>
      <c r="S36" s="8">
        <v>7.666666666666667</v>
      </c>
    </row>
    <row r="37" spans="3:19" x14ac:dyDescent="0.3">
      <c r="C37" s="14">
        <v>42634</v>
      </c>
      <c r="D37" s="11">
        <v>0.71799999999999997</v>
      </c>
      <c r="E37" s="11"/>
      <c r="F37" s="14">
        <v>42627</v>
      </c>
      <c r="G37" s="11">
        <v>0.253</v>
      </c>
      <c r="H37" s="11"/>
      <c r="I37" s="14">
        <v>42627</v>
      </c>
      <c r="J37" s="21">
        <v>2.4966666666666666</v>
      </c>
      <c r="K37" s="11"/>
      <c r="L37" s="14">
        <v>42627</v>
      </c>
      <c r="M37" s="11">
        <v>824.66666666666663</v>
      </c>
      <c r="N37" s="11"/>
      <c r="O37" s="14">
        <v>42627</v>
      </c>
      <c r="P37" s="21">
        <v>3.6949999999999998</v>
      </c>
      <c r="Q37" s="11"/>
      <c r="R37" s="14">
        <v>42627</v>
      </c>
      <c r="S37" s="8">
        <v>7.5999999999999988</v>
      </c>
    </row>
    <row r="38" spans="3:19" x14ac:dyDescent="0.3">
      <c r="C38" s="3">
        <v>42641</v>
      </c>
      <c r="D38" s="11">
        <v>0.621</v>
      </c>
      <c r="E38" s="11"/>
      <c r="F38" s="14">
        <v>42634</v>
      </c>
      <c r="G38" s="11">
        <v>0.41099999999999998</v>
      </c>
      <c r="H38" s="11"/>
      <c r="I38" s="14">
        <v>42634</v>
      </c>
      <c r="J38" s="21">
        <v>3.5166666666666671</v>
      </c>
      <c r="K38" s="11"/>
      <c r="L38" s="14">
        <v>42634</v>
      </c>
      <c r="M38" s="11">
        <v>464.33333333333331</v>
      </c>
      <c r="N38" s="11"/>
      <c r="O38" s="14">
        <v>42634</v>
      </c>
      <c r="P38" s="21">
        <v>7.4450000000000003</v>
      </c>
      <c r="Q38" s="11"/>
      <c r="R38" s="14">
        <v>42634</v>
      </c>
      <c r="S38" s="8">
        <v>7.7</v>
      </c>
    </row>
    <row r="39" spans="3:19" x14ac:dyDescent="0.3">
      <c r="C39" s="14">
        <v>42648</v>
      </c>
      <c r="D39" s="11">
        <v>0.38400000000000001</v>
      </c>
      <c r="E39" s="11"/>
      <c r="F39" s="3">
        <v>42641</v>
      </c>
      <c r="G39" s="11">
        <v>0.42199999999999999</v>
      </c>
      <c r="H39" s="11"/>
      <c r="I39" s="3">
        <v>42641</v>
      </c>
      <c r="J39" s="21">
        <v>4.5333333333333341</v>
      </c>
      <c r="K39" s="11"/>
      <c r="L39" s="3">
        <v>42641</v>
      </c>
      <c r="M39" s="11">
        <v>531.5</v>
      </c>
      <c r="N39" s="11"/>
      <c r="O39" s="3">
        <v>42641</v>
      </c>
      <c r="P39" s="21">
        <v>3.4750000000000001</v>
      </c>
      <c r="Q39" s="11"/>
      <c r="R39" s="3">
        <v>42641</v>
      </c>
      <c r="S39" s="8">
        <v>7.6000000000000005</v>
      </c>
    </row>
    <row r="40" spans="3:19" x14ac:dyDescent="0.3">
      <c r="C40" s="14">
        <v>42655</v>
      </c>
      <c r="D40" s="11">
        <v>0.72899999999999998</v>
      </c>
      <c r="E40" s="11"/>
      <c r="F40" s="14">
        <v>42648</v>
      </c>
      <c r="G40" s="11">
        <v>0.42199999999999999</v>
      </c>
      <c r="H40" s="11"/>
      <c r="I40" s="14">
        <v>42648</v>
      </c>
      <c r="J40" s="21">
        <v>3.97</v>
      </c>
      <c r="K40" s="11"/>
      <c r="L40" s="14">
        <v>42655</v>
      </c>
      <c r="M40" s="11">
        <v>846.66666666666663</v>
      </c>
      <c r="N40" s="11"/>
      <c r="O40" s="14">
        <v>42648</v>
      </c>
      <c r="P40" s="21">
        <v>3.0750000000000002</v>
      </c>
      <c r="Q40" s="11"/>
      <c r="R40" s="14">
        <v>42648</v>
      </c>
      <c r="S40" s="8">
        <v>7.7333333333333334</v>
      </c>
    </row>
    <row r="41" spans="3:19" x14ac:dyDescent="0.3">
      <c r="C41" s="14">
        <v>42662</v>
      </c>
      <c r="D41" s="11">
        <v>0.45500000000000002</v>
      </c>
      <c r="E41" s="11"/>
      <c r="F41" s="14">
        <v>42655</v>
      </c>
      <c r="G41" s="11">
        <v>0.34</v>
      </c>
      <c r="H41" s="11"/>
      <c r="I41" s="14">
        <v>42655</v>
      </c>
      <c r="J41" s="21">
        <v>5.7266666666666666</v>
      </c>
      <c r="K41" s="11"/>
      <c r="L41" s="14">
        <v>42662</v>
      </c>
      <c r="M41" s="11">
        <v>866.66666666666663</v>
      </c>
      <c r="N41" s="11"/>
      <c r="O41" s="14">
        <v>42655</v>
      </c>
      <c r="P41" s="21">
        <v>5.4950000000000001</v>
      </c>
      <c r="Q41" s="11"/>
      <c r="R41" s="14">
        <v>42655</v>
      </c>
      <c r="S41" s="8">
        <v>7.4666666666666659</v>
      </c>
    </row>
    <row r="42" spans="3:19" x14ac:dyDescent="0.3">
      <c r="C42" s="14">
        <v>42669</v>
      </c>
      <c r="D42" s="11">
        <v>0.29399999999999998</v>
      </c>
      <c r="E42" s="11"/>
      <c r="F42" s="14">
        <v>42662</v>
      </c>
      <c r="G42" s="11">
        <v>0.313</v>
      </c>
      <c r="H42" s="11"/>
      <c r="I42" s="14">
        <v>42662</v>
      </c>
      <c r="J42" s="21">
        <v>2.7566666666666664</v>
      </c>
      <c r="K42" s="11"/>
      <c r="L42" s="14">
        <v>42669</v>
      </c>
      <c r="M42" s="11">
        <v>870</v>
      </c>
      <c r="N42" s="11"/>
      <c r="O42" s="14">
        <v>42662</v>
      </c>
      <c r="P42" s="21">
        <v>3.24</v>
      </c>
      <c r="Q42" s="11"/>
      <c r="R42" s="14">
        <v>42662</v>
      </c>
      <c r="S42" s="8">
        <v>7.4666666666666659</v>
      </c>
    </row>
    <row r="43" spans="3:19" x14ac:dyDescent="0.3">
      <c r="C43" s="3">
        <v>42676</v>
      </c>
      <c r="D43" s="11">
        <v>0.40600000000000003</v>
      </c>
      <c r="E43" s="11"/>
      <c r="F43" s="14">
        <v>42669</v>
      </c>
      <c r="G43" s="11">
        <v>0.54700000000000004</v>
      </c>
      <c r="H43" s="11"/>
      <c r="I43" s="14">
        <v>42669</v>
      </c>
      <c r="J43" s="21">
        <v>4.91</v>
      </c>
      <c r="K43" s="11"/>
      <c r="L43" s="3">
        <v>42676</v>
      </c>
      <c r="M43" s="11">
        <v>772.66666666666663</v>
      </c>
      <c r="N43" s="11"/>
      <c r="O43" s="14">
        <v>42669</v>
      </c>
      <c r="P43" s="21">
        <v>23.9</v>
      </c>
      <c r="Q43" s="11"/>
      <c r="R43" s="14">
        <v>42669</v>
      </c>
      <c r="S43" s="8">
        <v>7.2333333333333334</v>
      </c>
    </row>
    <row r="44" spans="3:19" x14ac:dyDescent="0.3">
      <c r="C44" s="14">
        <v>42683</v>
      </c>
      <c r="D44" s="11">
        <v>0.48449999999999999</v>
      </c>
      <c r="E44" s="11"/>
      <c r="F44" s="3">
        <v>42676</v>
      </c>
      <c r="G44" s="11">
        <v>0.372</v>
      </c>
      <c r="H44" s="11"/>
      <c r="I44" s="3">
        <v>42676</v>
      </c>
      <c r="J44" s="21">
        <v>5.496666666666667</v>
      </c>
      <c r="K44" s="11"/>
      <c r="L44" s="14">
        <v>42683</v>
      </c>
      <c r="M44" s="11">
        <v>731.66666666666663</v>
      </c>
      <c r="N44" s="11"/>
      <c r="O44" s="3">
        <v>42676</v>
      </c>
      <c r="P44" s="21">
        <v>2.9649999999999999</v>
      </c>
      <c r="Q44" s="11"/>
      <c r="R44" s="3">
        <v>42676</v>
      </c>
      <c r="S44" s="8">
        <v>7.4333333333333336</v>
      </c>
    </row>
    <row r="45" spans="3:19" x14ac:dyDescent="0.3">
      <c r="C45" s="3">
        <v>42690</v>
      </c>
      <c r="D45" s="11">
        <v>0.48499999999999999</v>
      </c>
      <c r="E45" s="11"/>
      <c r="F45" s="14">
        <v>42683</v>
      </c>
      <c r="G45" s="11">
        <v>0.45300000000000001</v>
      </c>
      <c r="H45" s="11"/>
      <c r="I45" s="14">
        <v>42683</v>
      </c>
      <c r="J45" s="21">
        <v>4.0333333333333332</v>
      </c>
      <c r="K45" s="11"/>
      <c r="L45" s="3">
        <v>42690</v>
      </c>
      <c r="M45" s="11">
        <v>757.66666666666663</v>
      </c>
      <c r="N45" s="11"/>
      <c r="O45" s="14">
        <v>42683</v>
      </c>
      <c r="P45" s="21">
        <v>4.1775000000000002</v>
      </c>
      <c r="Q45" s="11"/>
      <c r="R45" s="14">
        <v>42683</v>
      </c>
      <c r="S45" s="8">
        <v>7.3666666666666671</v>
      </c>
    </row>
    <row r="46" spans="3:19" x14ac:dyDescent="0.3">
      <c r="C46" s="14">
        <v>42695</v>
      </c>
      <c r="D46" s="11">
        <v>0.56200000000000006</v>
      </c>
      <c r="E46" s="11"/>
      <c r="F46" s="3">
        <v>42690</v>
      </c>
      <c r="G46" s="11">
        <v>0.55600000000000005</v>
      </c>
      <c r="H46" s="11"/>
      <c r="I46" s="3">
        <v>42690</v>
      </c>
      <c r="J46" s="21">
        <v>6.0066666666666668</v>
      </c>
      <c r="K46" s="11"/>
      <c r="L46" s="14">
        <v>42695</v>
      </c>
      <c r="M46" s="11">
        <v>468</v>
      </c>
      <c r="N46" s="11"/>
      <c r="O46" s="3">
        <v>42690</v>
      </c>
      <c r="P46" s="21">
        <v>6.335</v>
      </c>
      <c r="Q46" s="11"/>
      <c r="R46" s="3">
        <v>42690</v>
      </c>
      <c r="S46" s="8">
        <v>7.5666666666666664</v>
      </c>
    </row>
    <row r="47" spans="3:19" x14ac:dyDescent="0.3">
      <c r="C47" s="14">
        <v>42704</v>
      </c>
      <c r="D47" s="11">
        <v>0.55500000000000005</v>
      </c>
      <c r="E47" s="11"/>
      <c r="F47" s="14">
        <v>42695</v>
      </c>
      <c r="G47" s="11">
        <v>0.54449999999999998</v>
      </c>
      <c r="H47" s="11"/>
      <c r="I47" s="14">
        <v>42695</v>
      </c>
      <c r="J47" s="21">
        <v>8.1199999999999992</v>
      </c>
      <c r="K47" s="11"/>
      <c r="L47" s="14">
        <v>42704</v>
      </c>
      <c r="M47" s="11">
        <v>1171.3333333333333</v>
      </c>
      <c r="N47" s="11"/>
      <c r="O47" s="14">
        <v>42695</v>
      </c>
      <c r="P47" s="21">
        <v>5.9050000000000002</v>
      </c>
      <c r="Q47" s="11"/>
      <c r="R47" s="14">
        <v>42695</v>
      </c>
      <c r="S47" s="8">
        <v>7.7</v>
      </c>
    </row>
    <row r="48" spans="3:19" x14ac:dyDescent="0.3">
      <c r="C48" s="14">
        <v>42711</v>
      </c>
      <c r="D48" s="11">
        <v>0.77200000000000002</v>
      </c>
      <c r="E48" s="11"/>
      <c r="F48" s="14">
        <v>42704</v>
      </c>
      <c r="G48" s="11">
        <v>0.51200000000000001</v>
      </c>
      <c r="H48" s="11"/>
      <c r="I48" s="14">
        <v>42704</v>
      </c>
      <c r="J48" s="21">
        <v>7.4933333333333332</v>
      </c>
      <c r="K48" s="11"/>
      <c r="L48" s="14">
        <v>42711</v>
      </c>
      <c r="M48" s="11">
        <v>848.66666666666663</v>
      </c>
      <c r="N48" s="11"/>
      <c r="O48" s="14">
        <v>42704</v>
      </c>
      <c r="P48" s="21">
        <v>3.9350000000000001</v>
      </c>
      <c r="Q48" s="11"/>
      <c r="R48" s="14">
        <v>42704</v>
      </c>
      <c r="S48" s="8">
        <v>7.1333333333333329</v>
      </c>
    </row>
    <row r="49" spans="3:19" x14ac:dyDescent="0.3">
      <c r="C49" s="14">
        <v>42718</v>
      </c>
      <c r="D49" s="11">
        <v>0.91900000000000004</v>
      </c>
      <c r="E49" s="11"/>
      <c r="F49" s="14">
        <v>42711</v>
      </c>
      <c r="G49" s="11">
        <v>0.373</v>
      </c>
      <c r="H49" s="11"/>
      <c r="I49" s="14">
        <v>42711</v>
      </c>
      <c r="J49" s="21">
        <v>9.3833333333333329</v>
      </c>
      <c r="K49" s="11"/>
      <c r="L49" s="14">
        <v>42718</v>
      </c>
      <c r="M49" s="11">
        <v>1770.6666666666667</v>
      </c>
      <c r="N49" s="11"/>
      <c r="O49" s="14">
        <v>42711</v>
      </c>
      <c r="P49" s="21">
        <v>5.2149999999999999</v>
      </c>
      <c r="Q49" s="11"/>
      <c r="R49" s="14">
        <v>42711</v>
      </c>
      <c r="S49" s="8">
        <v>7.8666666666666671</v>
      </c>
    </row>
    <row r="50" spans="3:19" x14ac:dyDescent="0.3">
      <c r="C50" s="14">
        <v>42725</v>
      </c>
      <c r="D50" s="11">
        <v>0.90600000000000003</v>
      </c>
      <c r="E50" s="11"/>
      <c r="F50" s="14">
        <v>42718</v>
      </c>
      <c r="G50" s="11">
        <v>0.224</v>
      </c>
      <c r="H50" s="11"/>
      <c r="I50" s="14">
        <v>42718</v>
      </c>
      <c r="J50" s="21">
        <v>10.403333333333334</v>
      </c>
      <c r="K50" s="11"/>
      <c r="L50" s="14">
        <v>42725</v>
      </c>
      <c r="M50" s="11">
        <v>2910</v>
      </c>
      <c r="N50" s="11"/>
      <c r="O50" s="14">
        <v>42718</v>
      </c>
      <c r="P50" s="21">
        <v>4.3449999999999998</v>
      </c>
      <c r="Q50" s="11"/>
      <c r="R50" s="14">
        <v>42718</v>
      </c>
      <c r="S50" s="8">
        <v>7.2</v>
      </c>
    </row>
    <row r="51" spans="3:19" x14ac:dyDescent="0.3">
      <c r="C51" s="2">
        <v>42753</v>
      </c>
      <c r="D51" s="15">
        <v>1.02</v>
      </c>
      <c r="E51" s="15"/>
      <c r="F51" s="14">
        <v>42725</v>
      </c>
      <c r="G51" s="11">
        <v>0.20399999999999999</v>
      </c>
      <c r="H51" s="11"/>
      <c r="I51" s="14">
        <v>42725</v>
      </c>
      <c r="J51" s="21">
        <v>12.086666666666666</v>
      </c>
      <c r="K51" s="11"/>
      <c r="L51" s="11"/>
      <c r="M51" s="11"/>
      <c r="N51" s="11"/>
      <c r="O51" s="14">
        <v>42725</v>
      </c>
      <c r="P51" s="21">
        <v>4.8550000000000004</v>
      </c>
      <c r="Q51" s="11"/>
      <c r="R51" s="14">
        <v>42725</v>
      </c>
      <c r="S51" s="8">
        <v>7.2</v>
      </c>
    </row>
    <row r="52" spans="3:19" x14ac:dyDescent="0.3">
      <c r="C52" s="2">
        <v>42760</v>
      </c>
      <c r="D52" s="15">
        <v>1.032</v>
      </c>
      <c r="E52" s="15"/>
      <c r="F52" s="2">
        <v>42753</v>
      </c>
      <c r="G52" s="15">
        <v>0.32300000000000001</v>
      </c>
      <c r="H52" s="15"/>
      <c r="I52" s="2">
        <v>42753</v>
      </c>
      <c r="J52" s="43">
        <v>10.193333333333333</v>
      </c>
      <c r="K52" s="23"/>
      <c r="L52" s="2">
        <v>42753</v>
      </c>
      <c r="M52" s="11"/>
      <c r="N52" s="11"/>
      <c r="O52" s="2">
        <v>42753</v>
      </c>
      <c r="P52" s="40">
        <v>5.8550000000000004</v>
      </c>
      <c r="Q52" s="15"/>
      <c r="R52" s="2">
        <v>42753</v>
      </c>
      <c r="S52" s="41">
        <v>7.63</v>
      </c>
    </row>
    <row r="53" spans="3:19" x14ac:dyDescent="0.3">
      <c r="C53" s="2">
        <v>42774</v>
      </c>
      <c r="D53" s="15">
        <v>1.45</v>
      </c>
      <c r="E53" s="15"/>
      <c r="F53" s="2">
        <v>42760</v>
      </c>
      <c r="G53" s="15">
        <v>0.23449999999999999</v>
      </c>
      <c r="H53" s="15"/>
      <c r="I53" s="2">
        <v>42760</v>
      </c>
      <c r="J53" s="22">
        <v>11.743333333333332</v>
      </c>
      <c r="K53" s="16"/>
      <c r="L53" s="2">
        <v>42760</v>
      </c>
      <c r="M53" s="11"/>
      <c r="N53" s="11"/>
      <c r="O53" s="2">
        <v>42760</v>
      </c>
      <c r="P53" s="40">
        <v>5.7350000000000003</v>
      </c>
      <c r="Q53" s="15"/>
      <c r="R53" s="2">
        <v>42760</v>
      </c>
      <c r="S53" s="41">
        <v>7.83</v>
      </c>
    </row>
    <row r="54" spans="3:19" x14ac:dyDescent="0.3">
      <c r="C54" s="3">
        <v>42781</v>
      </c>
      <c r="D54" s="15">
        <v>1.26</v>
      </c>
      <c r="E54" s="15"/>
      <c r="F54" s="2">
        <v>42774</v>
      </c>
      <c r="G54" s="15">
        <v>0.16800000000000001</v>
      </c>
      <c r="H54" s="15"/>
      <c r="I54" s="2">
        <v>42774</v>
      </c>
      <c r="J54" s="22">
        <v>12.583333333333334</v>
      </c>
      <c r="K54" s="16"/>
      <c r="L54" s="2">
        <v>42774</v>
      </c>
      <c r="M54" s="11"/>
      <c r="N54" s="11"/>
      <c r="O54" s="2">
        <v>42774</v>
      </c>
      <c r="P54" s="40">
        <v>4.41</v>
      </c>
      <c r="Q54" s="15"/>
      <c r="R54" s="2">
        <v>42774</v>
      </c>
      <c r="S54" s="41">
        <v>7.3</v>
      </c>
    </row>
    <row r="55" spans="3:19" x14ac:dyDescent="0.3">
      <c r="C55" s="3">
        <v>42802</v>
      </c>
      <c r="D55" s="15">
        <v>1.04</v>
      </c>
      <c r="E55" s="15"/>
      <c r="F55" s="3">
        <v>42781</v>
      </c>
      <c r="G55" s="15">
        <v>0.223</v>
      </c>
      <c r="H55" s="15"/>
      <c r="I55" s="3">
        <v>42781</v>
      </c>
      <c r="J55" s="22">
        <v>12.513333333333334</v>
      </c>
      <c r="K55" s="16"/>
      <c r="L55" s="3">
        <v>42781</v>
      </c>
      <c r="M55" s="17"/>
      <c r="N55" s="17"/>
      <c r="O55" s="3">
        <v>42781</v>
      </c>
      <c r="P55" s="40">
        <v>5.23</v>
      </c>
      <c r="Q55" s="15"/>
      <c r="R55" s="3">
        <v>42781</v>
      </c>
      <c r="S55" s="41">
        <v>6.9</v>
      </c>
    </row>
    <row r="56" spans="3:19" x14ac:dyDescent="0.3">
      <c r="C56" s="3">
        <v>42816</v>
      </c>
      <c r="D56" s="15">
        <v>0.999</v>
      </c>
      <c r="E56" s="15"/>
      <c r="F56" s="3">
        <v>42802</v>
      </c>
      <c r="G56" s="15">
        <v>0.28499999999999998</v>
      </c>
      <c r="H56" s="15"/>
      <c r="I56" s="3">
        <v>42802</v>
      </c>
      <c r="J56" s="22">
        <v>12.1</v>
      </c>
      <c r="K56" s="16"/>
      <c r="L56" s="3">
        <v>42802</v>
      </c>
      <c r="M56" s="17"/>
      <c r="N56" s="17"/>
      <c r="O56" s="3">
        <v>42802</v>
      </c>
      <c r="P56" s="40">
        <v>6.4550000000000001</v>
      </c>
      <c r="Q56" s="15"/>
      <c r="R56" s="3">
        <v>42802</v>
      </c>
      <c r="S56" s="41">
        <v>7.93</v>
      </c>
    </row>
    <row r="57" spans="3:19" x14ac:dyDescent="0.3">
      <c r="C57" s="3">
        <v>42830</v>
      </c>
      <c r="D57" s="15">
        <v>1.07</v>
      </c>
      <c r="E57" s="15"/>
      <c r="F57" s="3">
        <v>42816</v>
      </c>
      <c r="G57" s="15">
        <v>0.24299999999999999</v>
      </c>
      <c r="H57" s="15"/>
      <c r="I57" s="3">
        <v>42816</v>
      </c>
      <c r="J57" s="22">
        <v>12.270000000000001</v>
      </c>
      <c r="K57" s="16"/>
      <c r="L57" s="3">
        <v>42816</v>
      </c>
      <c r="M57" s="17"/>
      <c r="N57" s="17"/>
      <c r="O57" s="3">
        <v>42816</v>
      </c>
      <c r="P57" s="40">
        <v>4.3249999999999993</v>
      </c>
      <c r="Q57" s="15"/>
      <c r="R57" s="3">
        <v>42816</v>
      </c>
      <c r="S57" s="41">
        <v>7.73</v>
      </c>
    </row>
    <row r="58" spans="3:19" x14ac:dyDescent="0.3">
      <c r="C58" s="2">
        <v>42844</v>
      </c>
      <c r="D58" s="15">
        <v>0.82400000000000007</v>
      </c>
      <c r="E58" s="15"/>
      <c r="F58" s="3">
        <v>42830</v>
      </c>
      <c r="G58" s="15">
        <v>0.24399999999999999</v>
      </c>
      <c r="H58" s="15"/>
      <c r="I58" s="3">
        <v>42830</v>
      </c>
      <c r="J58" s="22">
        <v>9.99</v>
      </c>
      <c r="K58" s="16"/>
      <c r="L58" s="3">
        <v>42830</v>
      </c>
      <c r="M58" s="20"/>
      <c r="N58" s="20"/>
      <c r="O58" s="3">
        <v>42830</v>
      </c>
      <c r="P58" s="40">
        <v>7.9700000000000006</v>
      </c>
      <c r="Q58" s="15"/>
      <c r="R58" s="3">
        <v>42830</v>
      </c>
      <c r="S58" s="41">
        <v>7.8</v>
      </c>
    </row>
    <row r="59" spans="3:19" x14ac:dyDescent="0.3">
      <c r="C59" s="2">
        <v>42865</v>
      </c>
      <c r="D59" s="15">
        <v>0.88800000000000001</v>
      </c>
      <c r="E59" s="15"/>
      <c r="F59" s="2">
        <v>42844</v>
      </c>
      <c r="G59" s="15">
        <v>0.26100000000000001</v>
      </c>
      <c r="H59" s="15"/>
      <c r="I59" s="2">
        <v>42844</v>
      </c>
      <c r="J59" s="22">
        <v>11.743333333333334</v>
      </c>
      <c r="K59" s="16"/>
      <c r="L59" s="2">
        <v>42844</v>
      </c>
      <c r="M59" s="20"/>
      <c r="N59" s="20"/>
      <c r="O59" s="2">
        <v>42844</v>
      </c>
      <c r="P59" s="40">
        <v>6.8275000000000006</v>
      </c>
      <c r="Q59" s="15"/>
      <c r="R59" s="2">
        <v>42844</v>
      </c>
      <c r="S59" s="41">
        <v>7.67</v>
      </c>
    </row>
    <row r="60" spans="3:19" x14ac:dyDescent="0.3">
      <c r="C60" s="2">
        <v>42879</v>
      </c>
      <c r="D60" s="15">
        <v>0.72</v>
      </c>
      <c r="E60" s="15"/>
      <c r="F60" s="2">
        <v>42865</v>
      </c>
      <c r="G60" s="15">
        <v>0.249</v>
      </c>
      <c r="H60" s="15"/>
      <c r="I60" s="2">
        <v>42879</v>
      </c>
      <c r="J60" s="22">
        <v>6.97</v>
      </c>
      <c r="K60" s="16"/>
      <c r="L60" s="2">
        <v>42865</v>
      </c>
      <c r="M60" s="11"/>
      <c r="N60" s="11"/>
      <c r="O60" s="2">
        <v>42865</v>
      </c>
      <c r="P60" s="40">
        <v>4.0150000000000006</v>
      </c>
      <c r="Q60" s="15"/>
      <c r="R60" s="2">
        <v>42865</v>
      </c>
      <c r="S60" s="41">
        <v>7.46</v>
      </c>
    </row>
    <row r="61" spans="3:19" x14ac:dyDescent="0.3">
      <c r="C61" s="4">
        <v>42893</v>
      </c>
      <c r="D61" s="15">
        <v>0.77100000000000002</v>
      </c>
      <c r="E61" s="15"/>
      <c r="F61" s="2">
        <v>42879</v>
      </c>
      <c r="G61" s="15">
        <v>0.36899999999999999</v>
      </c>
      <c r="H61" s="15"/>
      <c r="I61" s="4">
        <v>42893</v>
      </c>
      <c r="J61" s="22">
        <v>6.873333333333334</v>
      </c>
      <c r="K61" s="16"/>
      <c r="L61" s="2">
        <v>42879</v>
      </c>
      <c r="M61" s="11"/>
      <c r="N61" s="11"/>
      <c r="O61" s="2">
        <v>42879</v>
      </c>
      <c r="P61" s="40">
        <v>6.6449999999999996</v>
      </c>
      <c r="Q61" s="15"/>
      <c r="R61" s="2">
        <v>42879</v>
      </c>
      <c r="S61" s="41">
        <v>7.4</v>
      </c>
    </row>
    <row r="62" spans="3:19" x14ac:dyDescent="0.3">
      <c r="C62" s="4">
        <v>42907</v>
      </c>
      <c r="D62" s="15">
        <v>0.55800000000000005</v>
      </c>
      <c r="E62" s="15"/>
      <c r="F62" s="4">
        <v>42893</v>
      </c>
      <c r="G62" s="15">
        <v>0.52200000000000002</v>
      </c>
      <c r="H62" s="15"/>
      <c r="I62" s="4">
        <v>42907</v>
      </c>
      <c r="J62" s="22">
        <v>3.5066666666666664</v>
      </c>
      <c r="K62" s="16"/>
      <c r="L62" s="4">
        <v>42893</v>
      </c>
      <c r="M62" s="11"/>
      <c r="N62" s="11"/>
      <c r="O62" s="4">
        <v>42893</v>
      </c>
      <c r="P62" s="40">
        <v>15</v>
      </c>
      <c r="Q62" s="15"/>
      <c r="R62" s="4">
        <v>42893</v>
      </c>
      <c r="S62" s="41">
        <v>7.87</v>
      </c>
    </row>
    <row r="63" spans="3:19" x14ac:dyDescent="0.3">
      <c r="C63" s="4">
        <v>42928</v>
      </c>
      <c r="D63" s="15">
        <v>0.58599999999999997</v>
      </c>
      <c r="E63" s="15"/>
      <c r="F63" s="4">
        <v>42907</v>
      </c>
      <c r="G63" s="15">
        <v>0.433</v>
      </c>
      <c r="H63" s="15"/>
      <c r="I63" s="4">
        <v>42928</v>
      </c>
      <c r="J63" s="22">
        <v>4.3500000000000005</v>
      </c>
      <c r="K63" s="16"/>
      <c r="L63" s="4">
        <v>42907</v>
      </c>
      <c r="M63" s="11"/>
      <c r="N63" s="11"/>
      <c r="O63" s="4">
        <v>42907</v>
      </c>
      <c r="P63" s="40">
        <v>3.855</v>
      </c>
      <c r="Q63" s="15"/>
      <c r="R63" s="4">
        <v>42907</v>
      </c>
      <c r="S63" s="42">
        <v>6.9666666666666659</v>
      </c>
    </row>
    <row r="64" spans="3:19" x14ac:dyDescent="0.3">
      <c r="C64" s="4">
        <v>42942</v>
      </c>
      <c r="D64" s="15">
        <v>0.80900000000000005</v>
      </c>
      <c r="E64" s="15"/>
      <c r="F64" s="4">
        <v>42928</v>
      </c>
      <c r="G64" s="15">
        <v>0.38500000000000001</v>
      </c>
      <c r="H64" s="15"/>
      <c r="I64" s="4">
        <v>42942</v>
      </c>
      <c r="J64" s="22">
        <v>5.18</v>
      </c>
      <c r="K64" s="16"/>
      <c r="L64" s="4">
        <v>42928</v>
      </c>
      <c r="M64" s="11"/>
      <c r="N64" s="11"/>
      <c r="O64" s="4">
        <v>42928</v>
      </c>
      <c r="P64" s="40">
        <v>2.74</v>
      </c>
      <c r="Q64" s="15"/>
      <c r="R64" s="4">
        <v>42928</v>
      </c>
      <c r="S64" s="42">
        <v>7.7333333333333334</v>
      </c>
    </row>
    <row r="65" spans="3:22" x14ac:dyDescent="0.3">
      <c r="C65" s="4">
        <v>42956</v>
      </c>
      <c r="D65" s="15">
        <v>0.63300000000000001</v>
      </c>
      <c r="E65" s="15"/>
      <c r="F65" s="4">
        <v>42942</v>
      </c>
      <c r="G65" s="15">
        <v>0.39100000000000001</v>
      </c>
      <c r="H65" s="15"/>
      <c r="I65" s="4">
        <v>42956</v>
      </c>
      <c r="J65" s="22">
        <v>4.29</v>
      </c>
      <c r="K65" s="16"/>
      <c r="L65" s="4">
        <v>42942</v>
      </c>
      <c r="M65" s="11"/>
      <c r="N65" s="11"/>
      <c r="O65" s="4">
        <v>42942</v>
      </c>
      <c r="P65" s="40">
        <v>3.2050000000000001</v>
      </c>
      <c r="Q65" s="15"/>
      <c r="R65" s="4">
        <v>42942</v>
      </c>
      <c r="S65" s="42">
        <v>7.8</v>
      </c>
    </row>
    <row r="66" spans="3:22" x14ac:dyDescent="0.3">
      <c r="C66" s="4">
        <v>42970</v>
      </c>
      <c r="D66" s="15">
        <v>0.625</v>
      </c>
      <c r="E66" s="15"/>
      <c r="F66" s="4">
        <v>42956</v>
      </c>
      <c r="G66" s="15">
        <v>0.36</v>
      </c>
      <c r="H66" s="15"/>
      <c r="I66" s="4">
        <v>42970</v>
      </c>
      <c r="J66" s="22">
        <v>3.1266666666666665</v>
      </c>
      <c r="K66" s="16"/>
      <c r="L66" s="4">
        <v>42956</v>
      </c>
      <c r="M66" s="11"/>
      <c r="N66" s="11"/>
      <c r="O66" s="4">
        <v>42956</v>
      </c>
      <c r="P66" s="40">
        <v>2.42</v>
      </c>
      <c r="Q66" s="15"/>
      <c r="R66" s="4">
        <v>42956</v>
      </c>
      <c r="S66" s="42">
        <v>7.666666666666667</v>
      </c>
    </row>
    <row r="67" spans="3:22" x14ac:dyDescent="0.3">
      <c r="C67" s="4">
        <v>42984</v>
      </c>
      <c r="D67" s="15">
        <v>0.79200000000000004</v>
      </c>
      <c r="E67" s="15"/>
      <c r="F67" s="4">
        <v>42970</v>
      </c>
      <c r="G67" s="15">
        <v>0.41399999999999998</v>
      </c>
      <c r="H67" s="15"/>
      <c r="I67" s="4">
        <v>42984</v>
      </c>
      <c r="J67" s="22">
        <v>3.3633333333333333</v>
      </c>
      <c r="K67" s="16"/>
      <c r="L67" s="4">
        <v>42970</v>
      </c>
      <c r="M67" s="11"/>
      <c r="N67" s="11"/>
      <c r="O67" s="4">
        <v>42970</v>
      </c>
      <c r="P67" s="40">
        <v>2.9299999999999997</v>
      </c>
      <c r="Q67" s="15"/>
      <c r="R67" s="4">
        <v>42970</v>
      </c>
      <c r="S67" s="42">
        <v>7.7333333333333334</v>
      </c>
    </row>
    <row r="68" spans="3:22" x14ac:dyDescent="0.3">
      <c r="C68" s="4">
        <v>42998</v>
      </c>
      <c r="D68" s="15">
        <v>0.69450000000000001</v>
      </c>
      <c r="E68" s="15"/>
      <c r="F68" s="4">
        <v>42984</v>
      </c>
      <c r="G68" s="15">
        <v>0.35099999999999998</v>
      </c>
      <c r="H68" s="15"/>
      <c r="I68" s="4">
        <v>42998</v>
      </c>
      <c r="J68" s="22">
        <v>3.6966666666666668</v>
      </c>
      <c r="K68" s="16"/>
      <c r="L68" s="4">
        <v>42984</v>
      </c>
      <c r="M68" s="11"/>
      <c r="N68" s="11"/>
      <c r="O68" s="4">
        <v>42984</v>
      </c>
      <c r="P68" s="40">
        <v>3.1550000000000002</v>
      </c>
      <c r="Q68" s="15"/>
      <c r="R68" s="4">
        <v>42984</v>
      </c>
      <c r="S68" s="42">
        <v>7.7333333333333334</v>
      </c>
    </row>
    <row r="69" spans="3:22" x14ac:dyDescent="0.3">
      <c r="C69" s="4">
        <v>43012</v>
      </c>
      <c r="D69" s="15">
        <v>0.64400000000000002</v>
      </c>
      <c r="E69" s="15"/>
      <c r="F69" s="4">
        <v>43012</v>
      </c>
      <c r="G69" s="15">
        <v>0.26700000000000002</v>
      </c>
      <c r="H69" s="15"/>
      <c r="I69" s="4">
        <v>43012</v>
      </c>
      <c r="J69" s="22">
        <v>6.16</v>
      </c>
      <c r="K69" s="16"/>
      <c r="L69" s="4">
        <v>42998</v>
      </c>
      <c r="M69" s="11"/>
      <c r="N69" s="11"/>
      <c r="O69" s="4">
        <v>42998</v>
      </c>
      <c r="P69" s="40">
        <v>7.73</v>
      </c>
      <c r="Q69" s="15"/>
      <c r="R69" s="4">
        <v>42998</v>
      </c>
      <c r="S69" s="42">
        <v>7.5</v>
      </c>
    </row>
    <row r="70" spans="3:22" x14ac:dyDescent="0.3">
      <c r="C70" s="4">
        <v>43026</v>
      </c>
      <c r="D70" s="15">
        <v>0.66600000000000004</v>
      </c>
      <c r="E70" s="15"/>
      <c r="F70" s="4">
        <v>43026</v>
      </c>
      <c r="G70" s="15">
        <v>0.39900000000000002</v>
      </c>
      <c r="H70" s="15"/>
      <c r="I70" s="4">
        <v>43026</v>
      </c>
      <c r="J70" s="22">
        <v>5.9200000000000008</v>
      </c>
      <c r="K70" s="16"/>
      <c r="L70" s="4">
        <v>43012</v>
      </c>
      <c r="M70" s="11"/>
      <c r="N70" s="11"/>
      <c r="O70" s="4">
        <v>43012</v>
      </c>
      <c r="P70" s="40">
        <v>2.88</v>
      </c>
      <c r="Q70" s="15"/>
      <c r="R70" s="4">
        <v>43012</v>
      </c>
      <c r="S70" s="42">
        <v>7.7</v>
      </c>
    </row>
    <row r="71" spans="3:22" x14ac:dyDescent="0.3">
      <c r="C71" s="4">
        <v>43040</v>
      </c>
      <c r="D71" s="15">
        <v>1.0900000000000001</v>
      </c>
      <c r="E71" s="15"/>
      <c r="F71" s="4">
        <v>43040</v>
      </c>
      <c r="G71" s="15">
        <v>0.56999999999999995</v>
      </c>
      <c r="H71" s="15"/>
      <c r="I71" s="4">
        <v>43040</v>
      </c>
      <c r="J71" s="22">
        <v>6.31</v>
      </c>
      <c r="K71" s="16"/>
      <c r="L71" s="4">
        <v>43026</v>
      </c>
      <c r="M71" s="11"/>
      <c r="N71" s="11"/>
      <c r="O71" s="4">
        <v>43026</v>
      </c>
      <c r="P71" s="40">
        <v>4.1400000000000006</v>
      </c>
      <c r="Q71" s="15"/>
      <c r="R71" s="4">
        <v>43026</v>
      </c>
      <c r="S71" s="42">
        <v>7.4000000000000012</v>
      </c>
    </row>
    <row r="72" spans="3:22" x14ac:dyDescent="0.3">
      <c r="C72" s="5">
        <v>43075</v>
      </c>
      <c r="D72" s="15">
        <v>0.35499999999999998</v>
      </c>
      <c r="E72" s="15"/>
      <c r="F72" s="4">
        <v>43052</v>
      </c>
      <c r="G72" s="15">
        <v>0.36149999999999999</v>
      </c>
      <c r="H72" s="15"/>
      <c r="I72" s="4">
        <v>43052</v>
      </c>
      <c r="J72" s="22">
        <v>8.6866666666666674</v>
      </c>
      <c r="K72" s="16"/>
      <c r="L72" s="4">
        <v>43040</v>
      </c>
      <c r="M72" s="11"/>
      <c r="N72" s="11"/>
      <c r="O72" s="4">
        <v>43040</v>
      </c>
      <c r="P72" s="40">
        <v>4.0549999999999997</v>
      </c>
      <c r="Q72" s="15"/>
      <c r="R72" s="4">
        <v>43040</v>
      </c>
      <c r="S72" s="42">
        <v>7.5333333333333297</v>
      </c>
    </row>
    <row r="73" spans="3:22" x14ac:dyDescent="0.3">
      <c r="C73" s="4">
        <v>43089</v>
      </c>
      <c r="D73" s="15">
        <v>0.504</v>
      </c>
      <c r="E73" s="15"/>
      <c r="F73" s="5">
        <v>43075</v>
      </c>
      <c r="G73" s="15">
        <v>0.56899999999999995</v>
      </c>
      <c r="H73" s="15"/>
      <c r="I73" s="5">
        <v>43075</v>
      </c>
      <c r="J73" s="22">
        <v>8.6666666666666661</v>
      </c>
      <c r="K73" s="16"/>
      <c r="L73" s="4">
        <v>43052</v>
      </c>
      <c r="M73" s="11"/>
      <c r="N73" s="11"/>
      <c r="O73" s="4">
        <v>43052</v>
      </c>
      <c r="P73" s="40">
        <v>3.09</v>
      </c>
      <c r="Q73" s="15"/>
      <c r="R73" s="4">
        <v>43052</v>
      </c>
      <c r="S73" s="42">
        <v>6.7333333333333343</v>
      </c>
    </row>
    <row r="74" spans="3:22" x14ac:dyDescent="0.3">
      <c r="C74" s="11"/>
      <c r="D74" s="11"/>
      <c r="E74" s="11"/>
      <c r="F74" s="4">
        <v>43089</v>
      </c>
      <c r="G74" s="15">
        <v>0.36399999999999999</v>
      </c>
      <c r="H74" s="15"/>
      <c r="I74" s="4">
        <v>43089</v>
      </c>
      <c r="J74" s="22">
        <v>10.350000000000001</v>
      </c>
      <c r="K74" s="16"/>
      <c r="L74" s="5">
        <v>43075</v>
      </c>
      <c r="M74" s="11"/>
      <c r="N74" s="11"/>
      <c r="O74" s="5">
        <v>43075</v>
      </c>
      <c r="P74" s="40">
        <v>4.3525</v>
      </c>
      <c r="Q74" s="15"/>
      <c r="R74" s="5">
        <v>43075</v>
      </c>
      <c r="S74" s="42">
        <v>7.3</v>
      </c>
    </row>
    <row r="75" spans="3:22" x14ac:dyDescent="0.3">
      <c r="C75" s="11"/>
      <c r="D75" s="11"/>
      <c r="E75" s="11"/>
      <c r="F75" s="11"/>
      <c r="G75" s="11"/>
      <c r="H75" s="11"/>
      <c r="I75" s="11"/>
      <c r="J75" s="21"/>
      <c r="K75" s="11"/>
      <c r="L75" s="4">
        <v>43089</v>
      </c>
      <c r="M75" s="11"/>
      <c r="N75" s="11"/>
      <c r="O75" s="4">
        <v>43089</v>
      </c>
      <c r="P75" s="40">
        <v>4.41</v>
      </c>
      <c r="Q75" s="15"/>
      <c r="R75" s="4">
        <v>43089</v>
      </c>
      <c r="S75" s="42">
        <v>7.666666666666667</v>
      </c>
    </row>
    <row r="77" spans="3:22" x14ac:dyDescent="0.3">
      <c r="C77" s="27">
        <v>43124</v>
      </c>
      <c r="D77" s="1">
        <v>0.66600000000000004</v>
      </c>
      <c r="F77" s="27">
        <v>43124</v>
      </c>
      <c r="G77" s="1">
        <v>0.46899999999999997</v>
      </c>
      <c r="I77" s="27">
        <v>43124</v>
      </c>
      <c r="J77" s="6">
        <v>10.446666666666667</v>
      </c>
      <c r="L77" s="27">
        <v>43124</v>
      </c>
      <c r="M77">
        <v>1733.3333333333333</v>
      </c>
      <c r="O77" s="27">
        <v>43124</v>
      </c>
      <c r="P77" s="40">
        <v>5.16</v>
      </c>
      <c r="R77" s="27">
        <v>43124</v>
      </c>
      <c r="S77" s="6">
        <v>7.6333333333333329</v>
      </c>
      <c r="U77" s="27">
        <v>43124</v>
      </c>
      <c r="V77" s="35">
        <v>0.156</v>
      </c>
    </row>
    <row r="78" spans="3:22" x14ac:dyDescent="0.3">
      <c r="C78" s="27">
        <v>43138</v>
      </c>
      <c r="D78" s="31">
        <v>0.878</v>
      </c>
      <c r="F78" s="27">
        <v>43152</v>
      </c>
      <c r="G78" s="31">
        <v>0.371</v>
      </c>
      <c r="I78" s="27">
        <v>43138</v>
      </c>
      <c r="J78" s="6">
        <v>11.366666666666665</v>
      </c>
      <c r="L78" s="27">
        <v>43152</v>
      </c>
      <c r="M78">
        <v>1850</v>
      </c>
      <c r="O78" s="27">
        <v>43152</v>
      </c>
      <c r="P78" s="40">
        <v>4.17</v>
      </c>
      <c r="R78" s="27">
        <v>43138</v>
      </c>
      <c r="S78" s="6">
        <v>7.8999999999999995</v>
      </c>
      <c r="U78" s="27">
        <v>43138</v>
      </c>
      <c r="V78" s="35">
        <v>0.15</v>
      </c>
    </row>
    <row r="79" spans="3:22" x14ac:dyDescent="0.3">
      <c r="C79" s="27">
        <v>43152</v>
      </c>
      <c r="D79" s="31">
        <v>1.03</v>
      </c>
      <c r="F79" s="27">
        <v>43194</v>
      </c>
      <c r="G79" s="31">
        <v>0.31</v>
      </c>
      <c r="I79" s="27">
        <v>43152</v>
      </c>
      <c r="J79" s="6">
        <v>12.700000000000001</v>
      </c>
      <c r="L79" s="27">
        <v>43181</v>
      </c>
      <c r="M79">
        <v>3940</v>
      </c>
      <c r="O79" s="27">
        <v>43181</v>
      </c>
      <c r="P79" s="40">
        <v>4.97</v>
      </c>
      <c r="R79" s="27">
        <v>43152</v>
      </c>
      <c r="S79" s="6">
        <v>7.7666666666666666</v>
      </c>
      <c r="U79" s="27">
        <v>43152</v>
      </c>
      <c r="V79" s="35">
        <v>4.3999999999999997E-2</v>
      </c>
    </row>
    <row r="80" spans="3:22" x14ac:dyDescent="0.3">
      <c r="C80" s="27">
        <v>43181</v>
      </c>
      <c r="D80" s="1">
        <v>0.85699999999999998</v>
      </c>
      <c r="F80" s="27">
        <v>43208</v>
      </c>
      <c r="G80" s="31">
        <v>0.34799999999999998</v>
      </c>
      <c r="I80" s="27">
        <v>43181</v>
      </c>
      <c r="J80" s="6">
        <v>14.83</v>
      </c>
      <c r="L80" s="27">
        <v>43194</v>
      </c>
      <c r="M80">
        <v>1058.6666666666667</v>
      </c>
      <c r="O80" s="27">
        <v>43194</v>
      </c>
      <c r="P80" s="40">
        <v>5.5</v>
      </c>
      <c r="R80" s="27">
        <v>43181</v>
      </c>
      <c r="S80" s="6">
        <v>7.1000000000000005</v>
      </c>
      <c r="U80" s="27">
        <v>43181</v>
      </c>
      <c r="V80" s="35">
        <v>0.121</v>
      </c>
    </row>
    <row r="81" spans="3:22" x14ac:dyDescent="0.3">
      <c r="C81" s="27">
        <v>43194</v>
      </c>
      <c r="D81" s="1">
        <v>0.73499999999999999</v>
      </c>
      <c r="F81" s="27">
        <v>43222</v>
      </c>
      <c r="G81" s="31">
        <v>0.75800000000000001</v>
      </c>
      <c r="I81" s="27">
        <v>43194</v>
      </c>
      <c r="J81" s="6">
        <v>10.416666666666666</v>
      </c>
      <c r="L81" s="27">
        <v>43208</v>
      </c>
      <c r="M81">
        <v>553.66666666666663</v>
      </c>
      <c r="O81" s="27">
        <v>43222</v>
      </c>
      <c r="P81" s="40">
        <v>4.75</v>
      </c>
      <c r="R81" s="27">
        <v>43194</v>
      </c>
      <c r="S81" s="6">
        <v>7.8666666666666671</v>
      </c>
      <c r="U81" s="27">
        <v>43194</v>
      </c>
      <c r="V81" s="35">
        <v>0.108</v>
      </c>
    </row>
    <row r="82" spans="3:22" x14ac:dyDescent="0.3">
      <c r="C82" s="27">
        <v>43208</v>
      </c>
      <c r="D82" s="1">
        <v>1.825</v>
      </c>
      <c r="F82" s="27">
        <v>43236</v>
      </c>
      <c r="G82" s="32">
        <v>0.98799999999999999</v>
      </c>
      <c r="I82" s="27">
        <v>43208</v>
      </c>
      <c r="J82" s="6">
        <v>12.156666666666666</v>
      </c>
      <c r="L82" s="27">
        <v>43222</v>
      </c>
      <c r="M82">
        <v>932.33333333333337</v>
      </c>
      <c r="O82" s="27">
        <v>43257</v>
      </c>
      <c r="P82" s="40">
        <v>3.46</v>
      </c>
      <c r="R82" s="27">
        <v>43208</v>
      </c>
      <c r="S82" s="6">
        <v>8.1333333333333329</v>
      </c>
      <c r="U82" s="27">
        <v>43222</v>
      </c>
      <c r="V82" s="35">
        <v>7.3999999999999996E-2</v>
      </c>
    </row>
    <row r="83" spans="3:22" x14ac:dyDescent="0.3">
      <c r="C83" s="27">
        <v>43222</v>
      </c>
      <c r="D83" s="1">
        <v>3.01</v>
      </c>
      <c r="F83" s="27">
        <v>43257</v>
      </c>
      <c r="G83" s="33">
        <v>0.38700000000000001</v>
      </c>
      <c r="I83" s="27">
        <v>43222</v>
      </c>
      <c r="J83" s="6">
        <v>12.176666666666668</v>
      </c>
      <c r="L83" s="27">
        <v>43236</v>
      </c>
      <c r="M83">
        <v>1118</v>
      </c>
      <c r="O83" s="27">
        <v>43271</v>
      </c>
      <c r="P83" s="40">
        <v>2.4900000000000002</v>
      </c>
      <c r="R83" s="27">
        <v>43222</v>
      </c>
      <c r="S83" s="6">
        <v>8.3000000000000007</v>
      </c>
      <c r="U83" s="27">
        <v>43236</v>
      </c>
      <c r="V83" s="36">
        <v>0.16899999999999998</v>
      </c>
    </row>
    <row r="84" spans="3:22" x14ac:dyDescent="0.3">
      <c r="C84" s="27">
        <v>43236</v>
      </c>
      <c r="D84" s="32">
        <v>0.78200000000000003</v>
      </c>
      <c r="F84" s="27">
        <v>43271</v>
      </c>
      <c r="G84" s="33">
        <v>0.34300000000000003</v>
      </c>
      <c r="I84" s="27">
        <v>43236</v>
      </c>
      <c r="J84" s="6">
        <v>4.293333333333333</v>
      </c>
      <c r="L84" s="27">
        <v>43257</v>
      </c>
      <c r="M84">
        <v>879</v>
      </c>
      <c r="O84" s="27">
        <v>43292</v>
      </c>
      <c r="P84" s="6">
        <v>36.049999999999997</v>
      </c>
      <c r="R84" s="27">
        <v>43236</v>
      </c>
      <c r="S84" s="6">
        <v>7.4333333333333336</v>
      </c>
      <c r="U84" s="27">
        <v>43257</v>
      </c>
      <c r="V84" s="37">
        <v>0.83699999999999997</v>
      </c>
    </row>
    <row r="85" spans="3:22" x14ac:dyDescent="0.3">
      <c r="C85" s="27">
        <v>43257</v>
      </c>
      <c r="D85" s="33">
        <v>0.16600000000000001</v>
      </c>
      <c r="F85" s="27">
        <v>43292</v>
      </c>
      <c r="G85" s="32">
        <v>0.42099999999999999</v>
      </c>
      <c r="I85" s="27">
        <v>43257</v>
      </c>
      <c r="J85" s="6">
        <v>4.8100000000000005</v>
      </c>
      <c r="L85" s="27">
        <v>43271</v>
      </c>
      <c r="M85">
        <v>936.33333333333337</v>
      </c>
      <c r="O85" s="27">
        <v>43306</v>
      </c>
      <c r="P85" s="6">
        <v>4</v>
      </c>
      <c r="R85" s="27">
        <v>43257</v>
      </c>
      <c r="S85" s="6">
        <v>7.6999999999999993</v>
      </c>
      <c r="U85" s="27">
        <v>43271</v>
      </c>
      <c r="V85" s="37">
        <v>0.218</v>
      </c>
    </row>
    <row r="86" spans="3:22" x14ac:dyDescent="0.3">
      <c r="C86" s="27">
        <v>43271</v>
      </c>
      <c r="D86" s="33">
        <v>0.66100000000000003</v>
      </c>
      <c r="F86" s="27">
        <v>43334</v>
      </c>
      <c r="G86" s="33">
        <v>0.71799999999999997</v>
      </c>
      <c r="I86" s="27">
        <v>43271</v>
      </c>
      <c r="J86" s="6">
        <v>2.4733333333333332</v>
      </c>
      <c r="L86" s="27">
        <v>43292</v>
      </c>
      <c r="M86">
        <v>932</v>
      </c>
      <c r="O86" s="27">
        <v>43334</v>
      </c>
      <c r="P86" s="6">
        <v>3.5750000000000002</v>
      </c>
      <c r="R86" s="27">
        <v>43271</v>
      </c>
      <c r="S86" s="6">
        <v>7.4666666666666659</v>
      </c>
      <c r="U86" s="27">
        <v>43292</v>
      </c>
      <c r="V86" s="36">
        <v>0.17599999999999999</v>
      </c>
    </row>
    <row r="87" spans="3:22" x14ac:dyDescent="0.3">
      <c r="C87" s="27">
        <v>43292</v>
      </c>
      <c r="D87" s="32">
        <v>0.72099999999999997</v>
      </c>
      <c r="F87" s="27">
        <v>43348</v>
      </c>
      <c r="G87" s="33">
        <v>0.38400000000000001</v>
      </c>
      <c r="I87" s="27">
        <v>43292</v>
      </c>
      <c r="J87" s="6">
        <v>2.7100000000000004</v>
      </c>
      <c r="L87" s="27">
        <v>43306</v>
      </c>
      <c r="M87">
        <v>286.06666666666666</v>
      </c>
      <c r="O87" s="27">
        <v>43348</v>
      </c>
      <c r="P87" s="6">
        <v>7.36</v>
      </c>
      <c r="R87" s="27">
        <v>43292</v>
      </c>
      <c r="S87" s="6">
        <v>7.8</v>
      </c>
      <c r="U87" s="27">
        <v>43306</v>
      </c>
      <c r="V87" s="37">
        <v>7.0999999999999994E-2</v>
      </c>
    </row>
    <row r="88" spans="3:22" x14ac:dyDescent="0.3">
      <c r="C88" s="27">
        <v>43306</v>
      </c>
      <c r="D88" s="33">
        <v>0.60899999999999999</v>
      </c>
      <c r="F88" s="27">
        <v>43362</v>
      </c>
      <c r="G88" s="33">
        <v>0.38</v>
      </c>
      <c r="I88" s="27">
        <v>43306</v>
      </c>
      <c r="J88" s="6">
        <v>4.546666666666666</v>
      </c>
      <c r="L88" s="27">
        <v>43334</v>
      </c>
      <c r="M88">
        <v>406.86666666666662</v>
      </c>
      <c r="O88" s="27">
        <v>43362</v>
      </c>
      <c r="P88" s="6">
        <v>2.0299999999999998</v>
      </c>
      <c r="R88" s="27">
        <v>43306</v>
      </c>
      <c r="S88" s="6">
        <v>7.2333333333333334</v>
      </c>
      <c r="U88" s="27">
        <v>43334</v>
      </c>
      <c r="V88" s="37">
        <v>0.16800000000000001</v>
      </c>
    </row>
    <row r="89" spans="3:22" ht="15.6" x14ac:dyDescent="0.3">
      <c r="C89" s="27">
        <v>43334</v>
      </c>
      <c r="D89" s="33">
        <v>0.71499999999999997</v>
      </c>
      <c r="F89" s="27">
        <v>43376</v>
      </c>
      <c r="G89" s="34">
        <v>1.76</v>
      </c>
      <c r="I89" s="27">
        <v>43334</v>
      </c>
      <c r="J89" s="6">
        <v>4.87</v>
      </c>
      <c r="L89" s="27">
        <v>43348</v>
      </c>
      <c r="M89">
        <v>954.66666666666663</v>
      </c>
      <c r="O89" s="27">
        <v>43376</v>
      </c>
      <c r="P89" s="6">
        <v>2.2349999999999999</v>
      </c>
      <c r="R89" s="27">
        <v>43334</v>
      </c>
      <c r="S89" s="6">
        <v>7.5</v>
      </c>
      <c r="U89" s="27">
        <v>43348</v>
      </c>
      <c r="V89" s="37">
        <v>9.4E-2</v>
      </c>
    </row>
    <row r="90" spans="3:22" ht="15.6" x14ac:dyDescent="0.3">
      <c r="C90" s="27">
        <v>43348</v>
      </c>
      <c r="D90" s="33">
        <v>0.95499999999999996</v>
      </c>
      <c r="F90" s="27">
        <v>43390</v>
      </c>
      <c r="G90" s="34">
        <v>0.20699999999999999</v>
      </c>
      <c r="I90" s="27">
        <v>43348</v>
      </c>
      <c r="J90" s="6">
        <v>3.1933333333333334</v>
      </c>
      <c r="L90" s="27">
        <v>43362</v>
      </c>
      <c r="M90">
        <v>571.66666666666663</v>
      </c>
      <c r="O90" s="27">
        <v>43390</v>
      </c>
      <c r="P90" s="6">
        <v>2.04</v>
      </c>
      <c r="R90" s="27">
        <v>43348</v>
      </c>
      <c r="S90" s="6">
        <v>7.8</v>
      </c>
      <c r="U90" s="27">
        <v>43362</v>
      </c>
      <c r="V90" s="37">
        <v>0.14599999999999999</v>
      </c>
    </row>
    <row r="91" spans="3:22" ht="15.6" x14ac:dyDescent="0.3">
      <c r="C91" s="27">
        <v>43362</v>
      </c>
      <c r="D91" s="33">
        <v>0.77900000000000003</v>
      </c>
      <c r="F91" s="27">
        <v>43418</v>
      </c>
      <c r="G91" s="33">
        <v>0.30499999999999999</v>
      </c>
      <c r="I91" s="27">
        <v>43362</v>
      </c>
      <c r="J91" s="6">
        <v>4.623333333333334</v>
      </c>
      <c r="L91" s="27">
        <v>43376</v>
      </c>
      <c r="M91">
        <v>727</v>
      </c>
      <c r="O91" s="27">
        <v>43418</v>
      </c>
      <c r="P91" s="6">
        <v>2.08</v>
      </c>
      <c r="R91" s="27">
        <v>43362</v>
      </c>
      <c r="S91" s="6">
        <v>7.4000000000000012</v>
      </c>
      <c r="U91" s="27">
        <v>43376</v>
      </c>
      <c r="V91" s="38">
        <v>0.45200000000000001</v>
      </c>
    </row>
    <row r="92" spans="3:22" ht="15.6" x14ac:dyDescent="0.3">
      <c r="C92" s="27">
        <v>43376</v>
      </c>
      <c r="D92" s="34">
        <v>1.37</v>
      </c>
      <c r="F92" s="27">
        <v>43432</v>
      </c>
      <c r="G92" s="33">
        <v>0.30199999999999999</v>
      </c>
      <c r="I92" s="27">
        <v>43376</v>
      </c>
      <c r="J92" s="6">
        <v>5.7333333333333334</v>
      </c>
      <c r="L92" s="27">
        <v>43390</v>
      </c>
      <c r="M92">
        <v>717.66666666666663</v>
      </c>
      <c r="O92" s="27">
        <v>43432</v>
      </c>
      <c r="P92" s="6">
        <v>2.0699999999999998</v>
      </c>
      <c r="R92" s="27">
        <v>43376</v>
      </c>
      <c r="S92" s="6">
        <v>7.4000000000000012</v>
      </c>
      <c r="U92" s="27">
        <v>43390</v>
      </c>
      <c r="V92" s="38">
        <v>0.114</v>
      </c>
    </row>
    <row r="93" spans="3:22" ht="15.6" x14ac:dyDescent="0.3">
      <c r="C93" s="27">
        <v>43390</v>
      </c>
      <c r="D93" s="34">
        <v>1.41</v>
      </c>
      <c r="F93" s="27">
        <v>43446</v>
      </c>
      <c r="G93" s="28"/>
      <c r="I93" s="27">
        <v>43390</v>
      </c>
      <c r="J93" s="6">
        <v>6.5633333333333335</v>
      </c>
      <c r="L93" s="27">
        <v>43418</v>
      </c>
      <c r="M93">
        <v>403.06666666666661</v>
      </c>
      <c r="O93" s="27">
        <v>43446</v>
      </c>
      <c r="R93" s="27">
        <v>43390</v>
      </c>
      <c r="S93" s="6">
        <v>6.9666666666666659</v>
      </c>
      <c r="U93" s="27">
        <v>43418</v>
      </c>
      <c r="V93" s="37">
        <v>3.6499999999999998E-2</v>
      </c>
    </row>
    <row r="94" spans="3:22" x14ac:dyDescent="0.3">
      <c r="C94" s="27">
        <v>43418</v>
      </c>
      <c r="D94" s="33">
        <v>0.98249999999999993</v>
      </c>
      <c r="I94" s="27">
        <v>43418</v>
      </c>
      <c r="J94" s="6">
        <v>8.56</v>
      </c>
      <c r="L94" s="27">
        <v>43432</v>
      </c>
      <c r="M94">
        <v>415.8</v>
      </c>
      <c r="R94" s="27">
        <v>43418</v>
      </c>
      <c r="S94" s="6">
        <v>7.1333333333333329</v>
      </c>
      <c r="U94" s="27">
        <v>43432</v>
      </c>
      <c r="V94" s="37">
        <v>3.9E-2</v>
      </c>
    </row>
    <row r="95" spans="3:22" x14ac:dyDescent="0.3">
      <c r="C95" s="27">
        <v>43432</v>
      </c>
      <c r="D95" s="33">
        <v>0.92200000000000004</v>
      </c>
      <c r="I95" s="27">
        <v>43432</v>
      </c>
      <c r="J95" s="6">
        <v>5.9033333333333333</v>
      </c>
      <c r="L95" s="27">
        <v>43446</v>
      </c>
      <c r="M95">
        <v>616</v>
      </c>
      <c r="R95" s="27">
        <v>43432</v>
      </c>
      <c r="S95" s="6">
        <v>6.8999999999999995</v>
      </c>
      <c r="U95" s="27">
        <v>43446</v>
      </c>
      <c r="V95" s="28"/>
    </row>
    <row r="96" spans="3:22" x14ac:dyDescent="0.3">
      <c r="C96" s="27">
        <v>43446</v>
      </c>
      <c r="D96" s="28"/>
      <c r="F96" s="7"/>
      <c r="I96" s="27">
        <v>43446</v>
      </c>
      <c r="J96" s="6">
        <v>10.99</v>
      </c>
      <c r="R96" s="27">
        <v>43446</v>
      </c>
      <c r="S96" s="6">
        <v>8.1666666666666661</v>
      </c>
    </row>
    <row r="97" spans="2:23" x14ac:dyDescent="0.3">
      <c r="B97" s="7"/>
      <c r="C97" s="7"/>
      <c r="D97" s="7"/>
      <c r="E97" s="7"/>
      <c r="F97" s="44"/>
      <c r="G97" s="7"/>
      <c r="H97" s="7"/>
      <c r="I97" s="7"/>
      <c r="J97" s="10"/>
      <c r="K97" s="7"/>
      <c r="L97" s="7"/>
      <c r="M97" s="7"/>
      <c r="N97" s="7"/>
      <c r="O97" s="7"/>
      <c r="P97" s="10"/>
      <c r="Q97" s="7"/>
      <c r="R97" s="7"/>
      <c r="S97" s="10"/>
      <c r="T97" s="7"/>
      <c r="U97" s="7"/>
      <c r="V97" s="7"/>
      <c r="W97" s="7"/>
    </row>
    <row r="98" spans="2:23" x14ac:dyDescent="0.3">
      <c r="B98" s="7"/>
      <c r="C98" s="44">
        <v>43496</v>
      </c>
      <c r="D98" s="45">
        <v>1.67</v>
      </c>
      <c r="E98" s="7"/>
      <c r="F98" s="44">
        <v>43496</v>
      </c>
      <c r="G98" s="45">
        <v>0.318</v>
      </c>
      <c r="H98" s="7"/>
      <c r="I98" s="44">
        <v>43496</v>
      </c>
      <c r="J98" s="45">
        <v>11.77</v>
      </c>
      <c r="K98" s="7"/>
      <c r="L98" s="44">
        <v>43496</v>
      </c>
      <c r="M98" s="7">
        <v>602.66666670000006</v>
      </c>
      <c r="N98" s="7"/>
      <c r="O98" s="44">
        <v>43496</v>
      </c>
      <c r="P98" s="10"/>
      <c r="Q98" s="7"/>
      <c r="R98" s="44">
        <v>43496</v>
      </c>
      <c r="S98" s="45">
        <v>7.9333333330000002</v>
      </c>
      <c r="T98" s="7"/>
      <c r="U98" s="44">
        <v>43496</v>
      </c>
      <c r="V98" s="45">
        <v>0.216</v>
      </c>
      <c r="W98" s="7"/>
    </row>
    <row r="99" spans="2:23" x14ac:dyDescent="0.3">
      <c r="B99" s="7"/>
      <c r="C99" s="44">
        <v>43510</v>
      </c>
      <c r="D99" s="45">
        <v>1.07</v>
      </c>
      <c r="E99" s="7"/>
      <c r="F99" s="44">
        <v>43510</v>
      </c>
      <c r="G99" s="45">
        <v>0.28799999999999998</v>
      </c>
      <c r="H99" s="7"/>
      <c r="I99" s="44">
        <v>43510</v>
      </c>
      <c r="J99" s="45">
        <v>13.22666667</v>
      </c>
      <c r="K99" s="7"/>
      <c r="L99" s="44">
        <v>43510</v>
      </c>
      <c r="M99" s="7">
        <v>1278.666667</v>
      </c>
      <c r="N99" s="7"/>
      <c r="O99" s="44">
        <v>43510</v>
      </c>
      <c r="P99" s="10"/>
      <c r="Q99" s="7"/>
      <c r="R99" s="44">
        <v>43510</v>
      </c>
      <c r="S99" s="45">
        <v>7.9333333330000002</v>
      </c>
      <c r="T99" s="7"/>
      <c r="U99" s="44">
        <v>43510</v>
      </c>
      <c r="V99" s="45">
        <v>0.11600000000000001</v>
      </c>
      <c r="W99" s="7"/>
    </row>
    <row r="100" spans="2:23" x14ac:dyDescent="0.3">
      <c r="B100" s="7"/>
      <c r="C100" s="44">
        <v>43524</v>
      </c>
      <c r="D100" s="45">
        <v>1.17</v>
      </c>
      <c r="E100" s="7"/>
      <c r="F100" s="44">
        <v>43524</v>
      </c>
      <c r="G100" s="45">
        <v>0.19400000000000001</v>
      </c>
      <c r="H100" s="7"/>
      <c r="I100" s="44">
        <v>43524</v>
      </c>
      <c r="J100" s="45">
        <v>15.143333330000001</v>
      </c>
      <c r="K100" s="7"/>
      <c r="L100" s="44">
        <v>43524</v>
      </c>
      <c r="M100" s="7">
        <v>710.33333330000005</v>
      </c>
      <c r="N100" s="7"/>
      <c r="O100" s="44">
        <v>43524</v>
      </c>
      <c r="P100" s="10"/>
      <c r="Q100" s="7"/>
      <c r="R100" s="44">
        <v>43524</v>
      </c>
      <c r="S100" s="45">
        <v>7.9</v>
      </c>
      <c r="T100" s="7"/>
      <c r="U100" s="44">
        <v>43524</v>
      </c>
      <c r="V100" s="45">
        <v>4.7E-2</v>
      </c>
      <c r="W100" s="7"/>
    </row>
    <row r="101" spans="2:23" x14ac:dyDescent="0.3">
      <c r="B101" s="7"/>
      <c r="C101" s="44">
        <v>43539</v>
      </c>
      <c r="D101" s="45">
        <v>0.70199999999999996</v>
      </c>
      <c r="E101" s="7"/>
      <c r="F101" s="44">
        <v>43539</v>
      </c>
      <c r="G101" s="45">
        <v>0.2</v>
      </c>
      <c r="H101" s="7"/>
      <c r="I101" s="44">
        <v>43539</v>
      </c>
      <c r="J101" s="45">
        <v>14.96666667</v>
      </c>
      <c r="K101" s="7"/>
      <c r="L101" s="44">
        <v>43539</v>
      </c>
      <c r="M101" s="7">
        <v>1011.333333</v>
      </c>
      <c r="N101" s="7"/>
      <c r="O101" s="44">
        <v>43539</v>
      </c>
      <c r="P101" s="10"/>
      <c r="Q101" s="7"/>
      <c r="R101" s="44">
        <v>43539</v>
      </c>
      <c r="S101" s="45">
        <v>8.1</v>
      </c>
      <c r="T101" s="7"/>
      <c r="U101" s="44">
        <v>43539</v>
      </c>
      <c r="V101" s="45">
        <v>5.1999999999999998E-2</v>
      </c>
      <c r="W101" s="7"/>
    </row>
    <row r="102" spans="2:23" x14ac:dyDescent="0.3">
      <c r="B102" s="7"/>
      <c r="C102" s="44">
        <v>43556</v>
      </c>
      <c r="D102" s="45">
        <v>1.06</v>
      </c>
      <c r="E102" s="7"/>
      <c r="F102" s="44">
        <v>43556</v>
      </c>
      <c r="G102" s="45">
        <v>0.245</v>
      </c>
      <c r="H102" s="7"/>
      <c r="I102" s="44">
        <v>43556</v>
      </c>
      <c r="J102" s="45">
        <v>16.2</v>
      </c>
      <c r="K102" s="7"/>
      <c r="L102" s="44">
        <v>43556</v>
      </c>
      <c r="M102" s="7">
        <v>729.33333330000005</v>
      </c>
      <c r="N102" s="7"/>
      <c r="O102" s="44">
        <v>43556</v>
      </c>
      <c r="P102" s="10"/>
      <c r="Q102" s="7"/>
      <c r="R102" s="44">
        <v>43556</v>
      </c>
      <c r="S102" s="45">
        <v>8.3666666670000005</v>
      </c>
      <c r="T102" s="7"/>
      <c r="U102" s="44">
        <v>43556</v>
      </c>
      <c r="V102" s="45">
        <v>3.2000000000000001E-2</v>
      </c>
      <c r="W102" s="7"/>
    </row>
    <row r="103" spans="2:23" x14ac:dyDescent="0.3">
      <c r="B103" s="7"/>
      <c r="C103" s="44">
        <v>43571</v>
      </c>
      <c r="D103" s="45">
        <f>AVERAGE(0.853,0.817)</f>
        <v>0.83499999999999996</v>
      </c>
      <c r="E103" s="7"/>
      <c r="F103" s="44">
        <v>43571</v>
      </c>
      <c r="G103" s="45">
        <f>AVERAGE(0.234,0.219)</f>
        <v>0.22650000000000001</v>
      </c>
      <c r="H103" s="7"/>
      <c r="I103" s="44">
        <v>43571</v>
      </c>
      <c r="J103" s="45">
        <v>12.786666670000001</v>
      </c>
      <c r="K103" s="7"/>
      <c r="L103" s="44">
        <v>43571</v>
      </c>
      <c r="M103" s="7">
        <v>795.66666669999995</v>
      </c>
      <c r="N103" s="7"/>
      <c r="O103" s="44">
        <v>43571</v>
      </c>
      <c r="P103" s="10"/>
      <c r="Q103" s="7"/>
      <c r="R103" s="44">
        <v>43571</v>
      </c>
      <c r="S103" s="45">
        <v>8.4</v>
      </c>
      <c r="T103" s="7"/>
      <c r="U103" s="44">
        <v>43571</v>
      </c>
      <c r="V103" s="45">
        <f>AVERAGE(0.086,0.082)</f>
        <v>8.3999999999999991E-2</v>
      </c>
      <c r="W103" s="7"/>
    </row>
    <row r="104" spans="2:23" x14ac:dyDescent="0.3">
      <c r="B104" s="7"/>
      <c r="C104" s="44">
        <v>43585</v>
      </c>
      <c r="D104" s="45">
        <v>0.96199999999999997</v>
      </c>
      <c r="E104" s="7"/>
      <c r="F104" s="44">
        <v>43585</v>
      </c>
      <c r="G104" s="45">
        <v>0.33600000000000002</v>
      </c>
      <c r="H104" s="7"/>
      <c r="I104" s="44">
        <v>43585</v>
      </c>
      <c r="J104" s="45">
        <v>7.4266666670000001</v>
      </c>
      <c r="K104" s="7"/>
      <c r="L104" s="44">
        <v>43585</v>
      </c>
      <c r="M104" s="7">
        <v>742.33333329999994</v>
      </c>
      <c r="N104" s="7"/>
      <c r="O104" s="44">
        <v>43585</v>
      </c>
      <c r="P104" s="10"/>
      <c r="Q104" s="7"/>
      <c r="R104" s="44">
        <v>43585</v>
      </c>
      <c r="S104" s="45">
        <v>7.766666667</v>
      </c>
      <c r="T104" s="7"/>
      <c r="U104" s="44">
        <v>43585</v>
      </c>
      <c r="V104" s="45">
        <v>0.17</v>
      </c>
      <c r="W104" s="7"/>
    </row>
    <row r="105" spans="2:23" x14ac:dyDescent="0.3">
      <c r="B105" s="7"/>
      <c r="C105" s="44">
        <v>43599</v>
      </c>
      <c r="D105" s="45">
        <v>0.94299999999999995</v>
      </c>
      <c r="E105" s="7"/>
      <c r="F105" s="44">
        <v>43599</v>
      </c>
      <c r="G105" s="45">
        <v>0.28499999999999998</v>
      </c>
      <c r="H105" s="7"/>
      <c r="I105" s="44">
        <v>43599</v>
      </c>
      <c r="J105" s="45">
        <v>7.6366666670000001</v>
      </c>
      <c r="K105" s="7"/>
      <c r="L105" s="44">
        <v>43599</v>
      </c>
      <c r="M105" s="7">
        <v>593</v>
      </c>
      <c r="N105" s="7"/>
      <c r="O105" s="44">
        <v>43599</v>
      </c>
      <c r="P105" s="10"/>
      <c r="Q105" s="7"/>
      <c r="R105" s="44">
        <v>43599</v>
      </c>
      <c r="S105" s="45">
        <v>7.8333333329999997</v>
      </c>
      <c r="T105" s="7"/>
      <c r="U105" s="44">
        <v>43599</v>
      </c>
      <c r="V105" s="45">
        <v>0.14699999999999999</v>
      </c>
      <c r="W105" s="7"/>
    </row>
    <row r="106" spans="2:23" x14ac:dyDescent="0.3">
      <c r="B106" s="7"/>
      <c r="C106" s="44">
        <v>43608</v>
      </c>
      <c r="D106" s="45">
        <v>1.1200000000000001</v>
      </c>
      <c r="E106" s="7"/>
      <c r="F106" s="44">
        <v>43608</v>
      </c>
      <c r="G106" s="45">
        <v>0.309</v>
      </c>
      <c r="H106" s="7"/>
      <c r="I106" s="44">
        <v>43608</v>
      </c>
      <c r="J106" s="45">
        <v>6.27</v>
      </c>
      <c r="K106" s="7"/>
      <c r="L106" s="44">
        <v>43608</v>
      </c>
      <c r="M106" s="7">
        <v>756.66666670000006</v>
      </c>
      <c r="N106" s="7"/>
      <c r="O106" s="44">
        <v>43608</v>
      </c>
      <c r="P106" s="10"/>
      <c r="Q106" s="7"/>
      <c r="R106" s="44">
        <v>43608</v>
      </c>
      <c r="S106" s="45">
        <v>6.9333333330000002</v>
      </c>
      <c r="T106" s="7"/>
      <c r="U106" s="44">
        <v>43608</v>
      </c>
      <c r="V106" s="45">
        <v>9.5000000000000001E-2</v>
      </c>
      <c r="W106" s="7"/>
    </row>
    <row r="107" spans="2:23" x14ac:dyDescent="0.3">
      <c r="B107" s="7"/>
      <c r="C107" s="44">
        <v>43629</v>
      </c>
      <c r="D107" s="45">
        <v>0.60199999999999998</v>
      </c>
      <c r="E107" s="7"/>
      <c r="F107" s="44">
        <v>43629</v>
      </c>
      <c r="G107" s="45">
        <v>0.44900000000000001</v>
      </c>
      <c r="H107" s="7"/>
      <c r="I107" s="44">
        <v>43629</v>
      </c>
      <c r="J107" s="10"/>
      <c r="K107" s="7"/>
      <c r="L107" s="44">
        <v>43629</v>
      </c>
      <c r="M107" s="7"/>
      <c r="N107" s="7"/>
      <c r="O107" s="44">
        <v>43629</v>
      </c>
      <c r="P107" s="10"/>
      <c r="Q107" s="7"/>
      <c r="R107" s="44">
        <v>43629</v>
      </c>
      <c r="S107" s="10"/>
      <c r="T107" s="7"/>
      <c r="U107" s="44">
        <v>43629</v>
      </c>
      <c r="V107" s="45">
        <v>0.122</v>
      </c>
      <c r="W107" s="7"/>
    </row>
    <row r="108" spans="2:23" x14ac:dyDescent="0.3">
      <c r="B108" s="7"/>
      <c r="C108" s="44">
        <v>43649</v>
      </c>
      <c r="D108" s="45">
        <v>0.41699999999999998</v>
      </c>
      <c r="E108" s="7"/>
      <c r="F108" s="44">
        <v>43649</v>
      </c>
      <c r="G108" s="45">
        <v>0.25</v>
      </c>
      <c r="H108" s="7"/>
      <c r="I108" s="44">
        <v>43649</v>
      </c>
      <c r="J108" s="10"/>
      <c r="K108" s="7"/>
      <c r="L108" s="44">
        <v>43649</v>
      </c>
      <c r="M108" s="7"/>
      <c r="N108" s="7"/>
      <c r="O108" s="44">
        <v>43649</v>
      </c>
      <c r="P108" s="10"/>
      <c r="Q108" s="7"/>
      <c r="R108" s="44">
        <v>43649</v>
      </c>
      <c r="S108" s="10"/>
      <c r="T108" s="7"/>
      <c r="U108" s="44">
        <v>43649</v>
      </c>
      <c r="V108" s="45">
        <v>6.9000000000000006E-2</v>
      </c>
      <c r="W108" s="7"/>
    </row>
    <row r="109" spans="2:23" x14ac:dyDescent="0.3">
      <c r="B109" s="7"/>
      <c r="C109" s="44">
        <v>43665</v>
      </c>
      <c r="D109" s="45">
        <v>0.64300000000000002</v>
      </c>
      <c r="E109" s="7"/>
      <c r="F109" s="44">
        <v>43665</v>
      </c>
      <c r="G109" s="45">
        <v>0.32900000000000001</v>
      </c>
      <c r="H109" s="7"/>
      <c r="I109" s="44">
        <v>43665</v>
      </c>
      <c r="J109" s="10"/>
      <c r="K109" s="7"/>
      <c r="L109" s="44">
        <v>43665</v>
      </c>
      <c r="M109" s="7"/>
      <c r="N109" s="7"/>
      <c r="O109" s="44">
        <v>43665</v>
      </c>
      <c r="P109" s="10"/>
      <c r="Q109" s="7"/>
      <c r="R109" s="44">
        <v>43665</v>
      </c>
      <c r="S109" s="10"/>
      <c r="T109" s="7"/>
      <c r="U109" s="44">
        <v>43665</v>
      </c>
      <c r="V109" s="45">
        <v>0.17100000000000001</v>
      </c>
      <c r="W109" s="7"/>
    </row>
    <row r="110" spans="2:23" x14ac:dyDescent="0.3">
      <c r="B110" s="7"/>
      <c r="C110" s="44">
        <v>43682</v>
      </c>
      <c r="D110" s="45">
        <f>AVERAGE(0.755,0.757)</f>
        <v>0.75600000000000001</v>
      </c>
      <c r="E110" s="7"/>
      <c r="F110" s="44">
        <v>43682</v>
      </c>
      <c r="G110" s="45">
        <f>AVERAGE(0.505,0.488)</f>
        <v>0.4965</v>
      </c>
      <c r="H110" s="7"/>
      <c r="I110" s="44">
        <v>43682</v>
      </c>
      <c r="J110" s="10"/>
      <c r="K110" s="7"/>
      <c r="L110" s="44">
        <v>43682</v>
      </c>
      <c r="M110" s="7"/>
      <c r="N110" s="7"/>
      <c r="O110" s="44">
        <v>43682</v>
      </c>
      <c r="P110" s="10"/>
      <c r="Q110" s="7"/>
      <c r="R110" s="44">
        <v>43682</v>
      </c>
      <c r="S110" s="10"/>
      <c r="T110" s="7"/>
      <c r="U110" s="44">
        <v>43682</v>
      </c>
      <c r="V110" s="45">
        <f>AVERAGE(0.205,0.161)</f>
        <v>0.183</v>
      </c>
      <c r="W110" s="7"/>
    </row>
    <row r="111" spans="2:23" x14ac:dyDescent="0.3">
      <c r="B111" s="7"/>
      <c r="C111" s="44">
        <v>43692</v>
      </c>
      <c r="D111" s="45">
        <v>0.57899999999999996</v>
      </c>
      <c r="E111" s="7"/>
      <c r="F111" s="44">
        <v>43692</v>
      </c>
      <c r="G111" s="45">
        <v>0.33900000000000002</v>
      </c>
      <c r="H111" s="7"/>
      <c r="I111" s="44">
        <v>43692</v>
      </c>
      <c r="J111" s="10"/>
      <c r="K111" s="7"/>
      <c r="L111" s="44">
        <v>43692</v>
      </c>
      <c r="M111" s="7"/>
      <c r="N111" s="7"/>
      <c r="O111" s="44">
        <v>43692</v>
      </c>
      <c r="P111" s="10"/>
      <c r="Q111" s="7"/>
      <c r="R111" s="44">
        <v>43692</v>
      </c>
      <c r="S111" s="10"/>
      <c r="T111" s="7"/>
      <c r="U111" s="44">
        <v>43692</v>
      </c>
      <c r="V111" s="45">
        <v>1.7999999999999999E-2</v>
      </c>
      <c r="W111" s="7"/>
    </row>
    <row r="112" spans="2:23" x14ac:dyDescent="0.3">
      <c r="B112" s="7"/>
      <c r="C112" s="7"/>
      <c r="D112" s="7"/>
      <c r="E112" s="7"/>
      <c r="F112" s="7"/>
      <c r="G112" s="7"/>
      <c r="H112" s="7"/>
      <c r="I112" s="7"/>
      <c r="J112" s="10"/>
      <c r="K112" s="7"/>
      <c r="L112" s="7"/>
      <c r="M112" s="7"/>
      <c r="N112" s="7"/>
      <c r="O112" s="7"/>
      <c r="P112" s="10"/>
      <c r="Q112" s="7"/>
      <c r="R112" s="7"/>
      <c r="S112" s="10"/>
      <c r="T112" s="7"/>
      <c r="U112" s="7"/>
      <c r="V112" s="7"/>
      <c r="W112" s="7"/>
    </row>
    <row r="113" spans="2:23" x14ac:dyDescent="0.3">
      <c r="B113" s="7"/>
      <c r="C113" s="7"/>
      <c r="D113" s="7"/>
      <c r="E113" s="7"/>
      <c r="F113" s="7"/>
      <c r="G113" s="7"/>
      <c r="H113" s="7"/>
      <c r="I113" s="7"/>
      <c r="J113" s="10"/>
      <c r="K113" s="7"/>
      <c r="L113" s="7"/>
      <c r="M113" s="45"/>
      <c r="N113" s="7"/>
      <c r="O113" s="7"/>
      <c r="P113" s="10"/>
      <c r="Q113" s="7"/>
      <c r="R113" s="7"/>
      <c r="S113" s="10"/>
      <c r="T113" s="7"/>
      <c r="U113" s="7"/>
      <c r="V113" s="7"/>
      <c r="W113" s="7"/>
    </row>
    <row r="114" spans="2:23" x14ac:dyDescent="0.3">
      <c r="B114" s="7"/>
      <c r="C114" s="7"/>
      <c r="D114" s="7"/>
      <c r="E114" s="7"/>
      <c r="F114" s="7"/>
      <c r="G114" s="7"/>
      <c r="H114" s="7"/>
      <c r="I114" s="7"/>
      <c r="J114" s="10"/>
      <c r="K114" s="7"/>
      <c r="L114" s="7"/>
      <c r="M114" s="45"/>
      <c r="N114" s="7"/>
      <c r="O114" s="7"/>
      <c r="P114" s="10"/>
      <c r="Q114" s="7"/>
      <c r="R114" s="7"/>
      <c r="S114" s="10"/>
      <c r="T114" s="7"/>
      <c r="U114" s="7"/>
      <c r="V114" s="7"/>
      <c r="W114" s="7"/>
    </row>
    <row r="115" spans="2:23" x14ac:dyDescent="0.3">
      <c r="B115" s="7"/>
      <c r="C115" s="7"/>
      <c r="D115" s="7"/>
      <c r="E115" s="7"/>
      <c r="F115" s="7"/>
      <c r="G115" s="7"/>
      <c r="H115" s="7"/>
      <c r="I115" s="7"/>
      <c r="J115" s="10"/>
      <c r="K115" s="7"/>
      <c r="L115" s="7"/>
      <c r="M115" s="45"/>
      <c r="N115" s="7"/>
      <c r="O115" s="7"/>
      <c r="P115" s="10"/>
      <c r="Q115" s="7"/>
      <c r="R115" s="7"/>
      <c r="S115" s="10"/>
      <c r="T115" s="7"/>
      <c r="U115" s="7"/>
      <c r="V115" s="7"/>
      <c r="W115" s="7"/>
    </row>
    <row r="116" spans="2:23" x14ac:dyDescent="0.3">
      <c r="B116" s="7"/>
      <c r="C116" s="7"/>
      <c r="D116" s="7"/>
      <c r="E116" s="7"/>
      <c r="F116" s="7"/>
      <c r="G116" s="7"/>
      <c r="H116" s="7"/>
      <c r="I116" s="7"/>
      <c r="J116" s="10"/>
      <c r="K116" s="7"/>
      <c r="L116" s="7"/>
      <c r="M116" s="45"/>
      <c r="N116" s="7"/>
      <c r="O116" s="7"/>
      <c r="P116" s="10"/>
      <c r="Q116" s="7"/>
      <c r="R116" s="7"/>
      <c r="S116" s="10"/>
      <c r="T116" s="7"/>
      <c r="U116" s="7"/>
      <c r="V116" s="7"/>
      <c r="W116" s="7"/>
    </row>
    <row r="117" spans="2:23" x14ac:dyDescent="0.3">
      <c r="B117" s="7"/>
      <c r="C117" s="7"/>
      <c r="D117" s="7"/>
      <c r="E117" s="7"/>
      <c r="F117" s="7"/>
      <c r="G117" s="7"/>
      <c r="H117" s="7"/>
      <c r="I117" s="7"/>
      <c r="J117" s="10"/>
      <c r="K117" s="7"/>
      <c r="L117" s="7"/>
      <c r="M117" s="45"/>
      <c r="N117" s="7"/>
      <c r="O117" s="7"/>
      <c r="P117" s="10"/>
      <c r="Q117" s="7"/>
      <c r="R117" s="7"/>
      <c r="S117" s="10"/>
      <c r="T117" s="7"/>
      <c r="U117" s="7"/>
      <c r="V117" s="7"/>
      <c r="W117" s="7"/>
    </row>
    <row r="118" spans="2:23" x14ac:dyDescent="0.3">
      <c r="B118" s="7"/>
      <c r="C118" s="7"/>
      <c r="D118" s="7"/>
      <c r="E118" s="7"/>
      <c r="F118" s="7"/>
      <c r="G118" s="7"/>
      <c r="H118" s="7"/>
      <c r="I118" s="7"/>
      <c r="J118" s="10"/>
      <c r="K118" s="7"/>
      <c r="L118" s="7"/>
      <c r="M118" s="45"/>
      <c r="N118" s="7"/>
      <c r="O118" s="7"/>
      <c r="P118" s="10"/>
      <c r="Q118" s="7"/>
      <c r="R118" s="7"/>
      <c r="S118" s="10"/>
      <c r="T118" s="7"/>
      <c r="U118" s="7"/>
      <c r="V118" s="7"/>
      <c r="W118" s="7"/>
    </row>
    <row r="119" spans="2:23" x14ac:dyDescent="0.3">
      <c r="B119" s="7"/>
      <c r="C119" s="7"/>
      <c r="D119" s="7"/>
      <c r="E119" s="7"/>
      <c r="F119" s="7"/>
      <c r="G119" s="7"/>
      <c r="H119" s="7"/>
      <c r="I119" s="7"/>
      <c r="J119" s="10"/>
      <c r="K119" s="7"/>
      <c r="L119" s="7"/>
      <c r="M119" s="45"/>
      <c r="N119" s="7"/>
      <c r="O119" s="7"/>
      <c r="P119" s="10"/>
      <c r="Q119" s="7"/>
      <c r="R119" s="7"/>
      <c r="S119" s="10"/>
      <c r="T119" s="7"/>
      <c r="U119" s="7"/>
      <c r="V119" s="7"/>
      <c r="W119" s="7"/>
    </row>
    <row r="120" spans="2:23" x14ac:dyDescent="0.3">
      <c r="B120" s="7"/>
      <c r="C120" s="7"/>
      <c r="D120" s="7"/>
      <c r="E120" s="7"/>
      <c r="F120" s="7"/>
      <c r="G120" s="7"/>
      <c r="H120" s="7"/>
      <c r="I120" s="7"/>
      <c r="J120" s="10"/>
      <c r="K120" s="7"/>
      <c r="L120" s="7"/>
      <c r="M120" s="45"/>
      <c r="N120" s="7"/>
      <c r="O120" s="7"/>
      <c r="P120" s="10"/>
      <c r="Q120" s="7"/>
      <c r="R120" s="7"/>
      <c r="S120" s="10"/>
      <c r="T120" s="7"/>
      <c r="U120" s="7"/>
      <c r="V120" s="7"/>
      <c r="W120" s="7"/>
    </row>
    <row r="121" spans="2:23" x14ac:dyDescent="0.3">
      <c r="B121" s="7"/>
      <c r="C121" s="7"/>
      <c r="D121" s="7"/>
      <c r="E121" s="7"/>
      <c r="F121" s="7"/>
      <c r="G121" s="7"/>
      <c r="H121" s="7"/>
      <c r="I121" s="7"/>
      <c r="J121" s="10"/>
      <c r="K121" s="7"/>
      <c r="L121" s="7"/>
      <c r="M121" s="45"/>
      <c r="N121" s="7"/>
      <c r="O121" s="7"/>
      <c r="P121" s="10"/>
      <c r="Q121" s="7"/>
      <c r="R121" s="7"/>
      <c r="S121" s="10"/>
      <c r="T121" s="7"/>
      <c r="U121" s="7"/>
      <c r="V121" s="7"/>
      <c r="W121" s="7"/>
    </row>
    <row r="122" spans="2:23" x14ac:dyDescent="0.3">
      <c r="B122" s="7"/>
      <c r="C122" s="7"/>
      <c r="D122" s="7"/>
      <c r="E122" s="7"/>
      <c r="F122" s="7"/>
      <c r="G122" s="7"/>
      <c r="H122" s="7"/>
      <c r="I122" s="7"/>
      <c r="J122" s="10"/>
      <c r="K122" s="7"/>
      <c r="L122" s="7"/>
      <c r="M122" s="7"/>
      <c r="N122" s="7"/>
      <c r="O122" s="7"/>
      <c r="P122" s="10"/>
      <c r="Q122" s="7"/>
      <c r="R122" s="7"/>
      <c r="S122" s="10"/>
      <c r="T122" s="7"/>
      <c r="U122" s="7"/>
      <c r="V122" s="7"/>
      <c r="W122" s="7"/>
    </row>
    <row r="123" spans="2:23" x14ac:dyDescent="0.3">
      <c r="B123" s="7"/>
      <c r="C123" s="7"/>
      <c r="D123" s="7"/>
      <c r="E123" s="7"/>
      <c r="F123" s="7"/>
      <c r="G123" s="7"/>
      <c r="H123" s="7"/>
      <c r="I123" s="7"/>
      <c r="J123" s="10"/>
      <c r="K123" s="7"/>
      <c r="L123" s="7"/>
      <c r="M123" s="7"/>
      <c r="N123" s="7"/>
      <c r="O123" s="7"/>
      <c r="P123" s="10"/>
      <c r="Q123" s="7"/>
      <c r="R123" s="7"/>
      <c r="S123" s="10"/>
      <c r="T123" s="7"/>
      <c r="U123" s="7"/>
      <c r="V123" s="7"/>
      <c r="W123" s="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137"/>
  <sheetViews>
    <sheetView zoomScale="70" zoomScaleNormal="70" zoomScalePageLayoutView="70" workbookViewId="0">
      <pane ySplit="1" topLeftCell="A2" activePane="bottomLeft" state="frozen"/>
      <selection pane="bottomLeft" activeCell="P1" sqref="P1:P1048576"/>
    </sheetView>
  </sheetViews>
  <sheetFormatPr defaultColWidth="8.77734375" defaultRowHeight="14.4" x14ac:dyDescent="0.3"/>
  <cols>
    <col min="3" max="3" width="11.44140625" bestFit="1" customWidth="1"/>
    <col min="6" max="6" width="11.44140625" bestFit="1" customWidth="1"/>
    <col min="9" max="9" width="11.44140625" bestFit="1" customWidth="1"/>
    <col min="12" max="12" width="11.44140625" bestFit="1" customWidth="1"/>
    <col min="15" max="15" width="11.44140625" bestFit="1" customWidth="1"/>
    <col min="18" max="18" width="11.44140625" bestFit="1" customWidth="1"/>
    <col min="21" max="21" width="11.33203125" bestFit="1" customWidth="1"/>
  </cols>
  <sheetData>
    <row r="1" spans="1:22" x14ac:dyDescent="0.3">
      <c r="A1" t="s">
        <v>2</v>
      </c>
      <c r="C1" s="12" t="s">
        <v>11</v>
      </c>
      <c r="D1" s="12" t="s">
        <v>6</v>
      </c>
      <c r="E1" s="12"/>
      <c r="F1" s="12" t="s">
        <v>11</v>
      </c>
      <c r="G1" s="12" t="s">
        <v>7</v>
      </c>
      <c r="H1" s="12"/>
      <c r="I1" s="12" t="s">
        <v>11</v>
      </c>
      <c r="J1" s="17" t="s">
        <v>8</v>
      </c>
      <c r="K1" s="17"/>
      <c r="L1" s="12" t="s">
        <v>11</v>
      </c>
      <c r="M1" s="12" t="s">
        <v>9</v>
      </c>
      <c r="N1" s="12"/>
      <c r="O1" s="12" t="s">
        <v>11</v>
      </c>
      <c r="P1" s="12" t="s">
        <v>10</v>
      </c>
      <c r="Q1" s="12"/>
      <c r="R1" s="12" t="s">
        <v>11</v>
      </c>
      <c r="S1" s="12" t="s">
        <v>5</v>
      </c>
      <c r="U1" s="12" t="s">
        <v>11</v>
      </c>
      <c r="V1" s="12" t="s">
        <v>12</v>
      </c>
    </row>
    <row r="2" spans="1:22" x14ac:dyDescent="0.3">
      <c r="C2" s="5">
        <v>42373</v>
      </c>
      <c r="D2" s="11">
        <v>0.69499999999999995</v>
      </c>
      <c r="E2" s="11"/>
      <c r="F2" s="5">
        <v>42373</v>
      </c>
      <c r="G2" s="11">
        <v>0.28399999999999997</v>
      </c>
      <c r="H2" s="11"/>
      <c r="I2" s="5">
        <v>42373</v>
      </c>
      <c r="J2" s="11">
        <v>8.1333333333333329</v>
      </c>
      <c r="K2" s="11"/>
      <c r="L2" s="5">
        <v>42373</v>
      </c>
      <c r="M2" s="11">
        <v>767.33333333333337</v>
      </c>
      <c r="N2" s="11"/>
      <c r="O2" s="5">
        <v>42373</v>
      </c>
      <c r="P2" s="11">
        <v>3.8449999999999998</v>
      </c>
      <c r="Q2" s="11"/>
      <c r="R2" s="5">
        <v>42373</v>
      </c>
      <c r="S2" s="8">
        <v>7.6000000000000005</v>
      </c>
    </row>
    <row r="3" spans="1:22" x14ac:dyDescent="0.3">
      <c r="C3" s="13">
        <v>42380</v>
      </c>
      <c r="D3" s="11">
        <v>0.71199999999999997</v>
      </c>
      <c r="E3" s="11"/>
      <c r="F3" s="13">
        <v>42380</v>
      </c>
      <c r="G3" s="11">
        <v>0.34050000000000002</v>
      </c>
      <c r="H3" s="11"/>
      <c r="I3" s="13">
        <v>42380</v>
      </c>
      <c r="J3" s="11">
        <v>8.2166666666666668</v>
      </c>
      <c r="K3" s="11"/>
      <c r="L3" s="13">
        <v>42380</v>
      </c>
      <c r="M3" s="11">
        <v>541.33333333333337</v>
      </c>
      <c r="N3" s="11"/>
      <c r="O3" s="13">
        <v>42380</v>
      </c>
      <c r="P3" s="11">
        <v>8.1624999999999996</v>
      </c>
      <c r="Q3" s="11"/>
      <c r="R3" s="13">
        <v>42380</v>
      </c>
      <c r="S3" s="8">
        <v>7.5333333333333341</v>
      </c>
    </row>
    <row r="4" spans="1:22" x14ac:dyDescent="0.3">
      <c r="C4" s="13">
        <v>42388</v>
      </c>
      <c r="D4" s="11">
        <v>7.0999999999999994E-2</v>
      </c>
      <c r="E4" s="11"/>
      <c r="F4" s="13">
        <v>42388</v>
      </c>
      <c r="G4" s="11">
        <v>0.189</v>
      </c>
      <c r="H4" s="11"/>
      <c r="I4" s="13">
        <v>42388</v>
      </c>
      <c r="J4" s="11">
        <v>10.163333333333334</v>
      </c>
      <c r="K4" s="11"/>
      <c r="L4" s="13">
        <v>42388</v>
      </c>
      <c r="M4" s="11">
        <v>866.66666666666663</v>
      </c>
      <c r="N4" s="11"/>
      <c r="O4" s="13">
        <v>42388</v>
      </c>
      <c r="P4" s="11">
        <v>3.3499999999999996</v>
      </c>
      <c r="Q4" s="11"/>
      <c r="R4" s="13">
        <v>42388</v>
      </c>
      <c r="S4" s="8">
        <v>7.8</v>
      </c>
    </row>
    <row r="5" spans="1:22" x14ac:dyDescent="0.3">
      <c r="C5" s="13">
        <v>42396</v>
      </c>
      <c r="D5" s="11">
        <v>0.47099999999999997</v>
      </c>
      <c r="E5" s="11"/>
      <c r="F5" s="13">
        <v>42396</v>
      </c>
      <c r="G5" s="11">
        <v>0.06</v>
      </c>
      <c r="H5" s="11"/>
      <c r="I5" s="13">
        <v>42396</v>
      </c>
      <c r="J5" s="11">
        <v>6.4866666666666672</v>
      </c>
      <c r="K5" s="11"/>
      <c r="L5" s="13">
        <v>42396</v>
      </c>
      <c r="M5" s="11">
        <v>12980</v>
      </c>
      <c r="N5" s="11"/>
      <c r="O5" s="13">
        <v>42396</v>
      </c>
      <c r="P5" s="11">
        <v>1.325</v>
      </c>
      <c r="Q5" s="11"/>
      <c r="R5" s="13">
        <v>42396</v>
      </c>
      <c r="S5" s="8">
        <v>7.3666666666666671</v>
      </c>
    </row>
    <row r="6" spans="1:22" x14ac:dyDescent="0.3">
      <c r="C6" s="13">
        <v>42404</v>
      </c>
      <c r="D6" s="11">
        <v>0.67800000000000005</v>
      </c>
      <c r="E6" s="11"/>
      <c r="F6" s="13">
        <v>42404</v>
      </c>
      <c r="G6" s="11">
        <v>0.27300000000000002</v>
      </c>
      <c r="H6" s="11"/>
      <c r="I6" s="13">
        <v>42404</v>
      </c>
      <c r="J6" s="11">
        <v>10.603333333333333</v>
      </c>
      <c r="K6" s="11"/>
      <c r="L6" s="13">
        <v>42404</v>
      </c>
      <c r="M6" s="11">
        <v>924.66666666666663</v>
      </c>
      <c r="N6" s="11"/>
      <c r="O6" s="13">
        <v>42404</v>
      </c>
      <c r="P6" s="11">
        <v>8.9149999999999991</v>
      </c>
      <c r="Q6" s="11"/>
      <c r="R6" s="13">
        <v>42404</v>
      </c>
      <c r="S6" s="8">
        <v>7.333333333333333</v>
      </c>
    </row>
    <row r="7" spans="1:22" x14ac:dyDescent="0.3">
      <c r="C7" s="13">
        <v>42410</v>
      </c>
      <c r="D7" s="11">
        <v>1.17</v>
      </c>
      <c r="E7" s="11"/>
      <c r="F7" s="13">
        <v>42410</v>
      </c>
      <c r="G7" s="11">
        <v>0.53800000000000003</v>
      </c>
      <c r="H7" s="11"/>
      <c r="I7" s="13">
        <v>42410</v>
      </c>
      <c r="J7" s="11">
        <v>11.573333333333332</v>
      </c>
      <c r="K7" s="11"/>
      <c r="L7" s="13">
        <v>42410</v>
      </c>
      <c r="M7" s="11">
        <v>1886.6666666666667</v>
      </c>
      <c r="N7" s="11"/>
      <c r="O7" s="13">
        <v>42410</v>
      </c>
      <c r="P7" s="11">
        <v>18.350000000000001</v>
      </c>
      <c r="Q7" s="11"/>
      <c r="R7" s="13">
        <v>42410</v>
      </c>
      <c r="S7" s="8">
        <v>7.5333333333333341</v>
      </c>
    </row>
    <row r="8" spans="1:22" x14ac:dyDescent="0.3">
      <c r="C8" s="14">
        <v>42417</v>
      </c>
      <c r="D8" s="11">
        <v>0.59099999999999997</v>
      </c>
      <c r="E8" s="11"/>
      <c r="F8" s="14">
        <v>42417</v>
      </c>
      <c r="G8" s="11">
        <v>0.25</v>
      </c>
      <c r="H8" s="11"/>
      <c r="I8" s="14">
        <v>42417</v>
      </c>
      <c r="J8" s="11">
        <v>10.173333333333334</v>
      </c>
      <c r="K8" s="11"/>
      <c r="L8" s="14">
        <v>42417</v>
      </c>
      <c r="M8" s="11">
        <v>1206</v>
      </c>
      <c r="N8" s="11"/>
      <c r="O8" s="14">
        <v>42417</v>
      </c>
      <c r="P8" s="11">
        <v>14.25</v>
      </c>
      <c r="Q8" s="11"/>
      <c r="R8" s="14">
        <v>42417</v>
      </c>
      <c r="S8" s="8">
        <v>6.9000000000000012</v>
      </c>
    </row>
    <row r="9" spans="1:22" x14ac:dyDescent="0.3">
      <c r="C9" s="14">
        <v>42424</v>
      </c>
      <c r="D9" s="11">
        <v>0.70750000000000002</v>
      </c>
      <c r="E9" s="11"/>
      <c r="F9" s="14">
        <v>42424</v>
      </c>
      <c r="G9" s="11">
        <v>0.16550000000000001</v>
      </c>
      <c r="H9" s="11"/>
      <c r="I9" s="14">
        <v>42424</v>
      </c>
      <c r="J9" s="11">
        <v>10.996666666666668</v>
      </c>
      <c r="K9" s="11"/>
      <c r="L9" s="14">
        <v>42424</v>
      </c>
      <c r="M9" s="11">
        <v>1793.3333333333333</v>
      </c>
      <c r="N9" s="11"/>
      <c r="O9" s="14">
        <v>42424</v>
      </c>
      <c r="P9" s="11">
        <v>7.4725000000000001</v>
      </c>
      <c r="Q9" s="11"/>
      <c r="R9" s="14">
        <v>42424</v>
      </c>
      <c r="S9" s="8">
        <v>6.8000000000000007</v>
      </c>
    </row>
    <row r="10" spans="1:22" x14ac:dyDescent="0.3">
      <c r="C10" s="3">
        <v>42431</v>
      </c>
      <c r="D10" s="11">
        <v>1.29</v>
      </c>
      <c r="E10" s="11"/>
      <c r="F10" s="3">
        <v>42431</v>
      </c>
      <c r="G10" s="11">
        <v>0.20100000000000001</v>
      </c>
      <c r="H10" s="11"/>
      <c r="I10" s="3">
        <v>42431</v>
      </c>
      <c r="J10" s="11">
        <v>10.853333333333333</v>
      </c>
      <c r="K10" s="11"/>
      <c r="L10" s="3">
        <v>42431</v>
      </c>
      <c r="M10" s="11">
        <v>1213.3333333333333</v>
      </c>
      <c r="N10" s="11"/>
      <c r="O10" s="3">
        <v>42431</v>
      </c>
      <c r="P10" s="11">
        <v>5.0150000000000006</v>
      </c>
      <c r="Q10" s="11"/>
      <c r="R10" s="3">
        <v>42431</v>
      </c>
      <c r="S10" s="8">
        <v>7.8</v>
      </c>
    </row>
    <row r="11" spans="1:22" x14ac:dyDescent="0.3">
      <c r="C11" s="14">
        <v>42438</v>
      </c>
      <c r="D11" s="11">
        <v>1.1100000000000001</v>
      </c>
      <c r="E11" s="11"/>
      <c r="F11" s="14">
        <v>42438</v>
      </c>
      <c r="G11" s="11">
        <v>8.7999999999999995E-2</v>
      </c>
      <c r="H11" s="11"/>
      <c r="I11" s="14">
        <v>42438</v>
      </c>
      <c r="J11" s="11">
        <v>11.729999999999999</v>
      </c>
      <c r="K11" s="11"/>
      <c r="L11" s="14">
        <v>42438</v>
      </c>
      <c r="M11" s="11">
        <v>1370</v>
      </c>
      <c r="N11" s="11"/>
      <c r="O11" s="14">
        <v>42438</v>
      </c>
      <c r="P11" s="11">
        <v>3.74</v>
      </c>
      <c r="Q11" s="11"/>
      <c r="R11" s="14">
        <v>42438</v>
      </c>
      <c r="S11" s="8">
        <v>8.4</v>
      </c>
    </row>
    <row r="12" spans="1:22" x14ac:dyDescent="0.3">
      <c r="C12" s="13">
        <v>42445</v>
      </c>
      <c r="D12" s="11">
        <v>0.505</v>
      </c>
      <c r="E12" s="11"/>
      <c r="F12" s="13">
        <v>42445</v>
      </c>
      <c r="G12" s="11">
        <v>0.106</v>
      </c>
      <c r="H12" s="11"/>
      <c r="I12" s="13">
        <v>42445</v>
      </c>
      <c r="J12" s="11">
        <v>14.106666666666667</v>
      </c>
      <c r="K12" s="11"/>
      <c r="L12" s="13">
        <v>42445</v>
      </c>
      <c r="M12" s="11">
        <v>1330</v>
      </c>
      <c r="N12" s="11"/>
      <c r="O12" s="13">
        <v>42445</v>
      </c>
      <c r="P12" s="11">
        <v>5.1470754716981135</v>
      </c>
      <c r="Q12" s="11"/>
      <c r="R12" s="13">
        <v>42445</v>
      </c>
      <c r="S12" s="8">
        <v>8.2333333333333325</v>
      </c>
    </row>
    <row r="13" spans="1:22" x14ac:dyDescent="0.3">
      <c r="C13" s="13">
        <v>42452</v>
      </c>
      <c r="D13" s="11">
        <v>0.66800000000000004</v>
      </c>
      <c r="E13" s="11"/>
      <c r="F13" s="13">
        <v>42452</v>
      </c>
      <c r="G13" s="11">
        <v>0.56499999999999995</v>
      </c>
      <c r="H13" s="11"/>
      <c r="I13" s="13">
        <v>42452</v>
      </c>
      <c r="J13" s="11">
        <v>13.766666666666667</v>
      </c>
      <c r="K13" s="11"/>
      <c r="L13" s="13">
        <v>42452</v>
      </c>
      <c r="M13" s="11">
        <v>1375</v>
      </c>
      <c r="N13" s="11"/>
      <c r="O13" s="13">
        <v>42452</v>
      </c>
      <c r="P13" s="11">
        <v>9.5911504424778755</v>
      </c>
      <c r="Q13" s="11"/>
      <c r="R13" s="13">
        <v>42452</v>
      </c>
      <c r="S13" s="8">
        <v>8.4666666666666668</v>
      </c>
    </row>
    <row r="14" spans="1:22" x14ac:dyDescent="0.3">
      <c r="C14" s="14">
        <v>42467</v>
      </c>
      <c r="D14" s="11">
        <v>0.31</v>
      </c>
      <c r="E14" s="11"/>
      <c r="F14" s="14">
        <v>42467</v>
      </c>
      <c r="G14" s="11">
        <v>0.17299999999999999</v>
      </c>
      <c r="H14" s="11"/>
      <c r="I14" s="13">
        <v>42459</v>
      </c>
      <c r="J14" s="11">
        <v>11.193333333333333</v>
      </c>
      <c r="K14" s="11"/>
      <c r="L14" s="13">
        <v>42459</v>
      </c>
      <c r="M14" s="11">
        <v>1287</v>
      </c>
      <c r="N14" s="11"/>
      <c r="O14" s="13">
        <v>42459</v>
      </c>
      <c r="P14" s="11">
        <v>5.52</v>
      </c>
      <c r="Q14" s="11"/>
      <c r="R14" s="13">
        <v>42459</v>
      </c>
      <c r="S14" s="8">
        <v>8.9333333333333336</v>
      </c>
    </row>
    <row r="15" spans="1:22" x14ac:dyDescent="0.3">
      <c r="C15" s="13">
        <v>42473</v>
      </c>
      <c r="D15" s="11">
        <v>0.20100000000000001</v>
      </c>
      <c r="E15" s="11"/>
      <c r="F15" s="13">
        <v>42473</v>
      </c>
      <c r="G15" s="11">
        <v>0.2</v>
      </c>
      <c r="H15" s="11"/>
      <c r="I15" s="13">
        <v>42480</v>
      </c>
      <c r="J15" s="11">
        <v>12.466666666666667</v>
      </c>
      <c r="K15" s="11"/>
      <c r="L15" s="14">
        <v>42467</v>
      </c>
      <c r="M15" s="11">
        <v>720.33333333333337</v>
      </c>
      <c r="N15" s="11"/>
      <c r="O15" s="14">
        <v>42467</v>
      </c>
      <c r="P15" s="11">
        <v>5.9350000000000005</v>
      </c>
      <c r="Q15" s="11"/>
      <c r="R15" s="14">
        <v>42467</v>
      </c>
      <c r="S15" s="8">
        <v>9</v>
      </c>
    </row>
    <row r="16" spans="1:22" x14ac:dyDescent="0.3">
      <c r="C16" s="13">
        <v>42480</v>
      </c>
      <c r="D16" s="11">
        <v>0.13600000000000001</v>
      </c>
      <c r="E16" s="11"/>
      <c r="F16" s="13">
        <v>42480</v>
      </c>
      <c r="G16" s="11">
        <v>0.14899999999999999</v>
      </c>
      <c r="H16" s="11"/>
      <c r="I16" s="5">
        <v>42494</v>
      </c>
      <c r="J16" s="11">
        <v>7.6066666666666665</v>
      </c>
      <c r="K16" s="11"/>
      <c r="L16" s="13">
        <v>42473</v>
      </c>
      <c r="M16" s="11">
        <v>994</v>
      </c>
      <c r="N16" s="11"/>
      <c r="O16" s="13">
        <v>42473</v>
      </c>
      <c r="P16" s="11">
        <v>7.7949999999999999</v>
      </c>
      <c r="Q16" s="11"/>
      <c r="R16" s="13">
        <v>42473</v>
      </c>
      <c r="S16" s="8">
        <v>9.5666666666666682</v>
      </c>
    </row>
    <row r="17" spans="3:19" x14ac:dyDescent="0.3">
      <c r="C17" s="5">
        <v>42487</v>
      </c>
      <c r="D17" s="11">
        <v>0.28599999999999998</v>
      </c>
      <c r="E17" s="11"/>
      <c r="F17" s="5">
        <v>42487</v>
      </c>
      <c r="G17" s="11">
        <v>0.159</v>
      </c>
      <c r="H17" s="11"/>
      <c r="I17" s="13">
        <v>42501</v>
      </c>
      <c r="J17" s="11">
        <v>13.1</v>
      </c>
      <c r="K17" s="11"/>
      <c r="L17" s="13">
        <v>42480</v>
      </c>
      <c r="M17" s="11">
        <v>1008</v>
      </c>
      <c r="N17" s="11"/>
      <c r="O17" s="13">
        <v>42480</v>
      </c>
      <c r="P17" s="11">
        <v>5.1950000000000003</v>
      </c>
      <c r="Q17" s="11"/>
      <c r="R17" s="13">
        <v>42480</v>
      </c>
      <c r="S17" s="8">
        <v>9.5666666666666682</v>
      </c>
    </row>
    <row r="18" spans="3:19" x14ac:dyDescent="0.3">
      <c r="C18" s="5">
        <v>42494</v>
      </c>
      <c r="D18" s="11">
        <v>0.27600000000000002</v>
      </c>
      <c r="E18" s="11"/>
      <c r="F18" s="5">
        <v>42494</v>
      </c>
      <c r="G18" s="11">
        <v>1.53</v>
      </c>
      <c r="H18" s="11"/>
      <c r="I18" s="13">
        <v>42508</v>
      </c>
      <c r="J18" s="11">
        <v>11.17</v>
      </c>
      <c r="K18" s="11"/>
      <c r="L18" s="5">
        <v>42487</v>
      </c>
      <c r="M18" s="11">
        <v>983.66666666666663</v>
      </c>
      <c r="N18" s="11"/>
      <c r="O18" s="5">
        <v>42487</v>
      </c>
      <c r="P18" s="11">
        <v>4.1749999999999998</v>
      </c>
      <c r="Q18" s="11"/>
      <c r="R18" s="5">
        <v>42487</v>
      </c>
      <c r="S18" s="8">
        <v>8.2666666666666675</v>
      </c>
    </row>
    <row r="19" spans="3:19" x14ac:dyDescent="0.3">
      <c r="C19" s="13">
        <v>42501</v>
      </c>
      <c r="D19" s="11">
        <v>0.27650000000000002</v>
      </c>
      <c r="E19" s="11"/>
      <c r="F19" s="13">
        <v>42508</v>
      </c>
      <c r="G19" s="11">
        <v>0.188</v>
      </c>
      <c r="H19" s="11"/>
      <c r="I19" s="13">
        <v>42515</v>
      </c>
      <c r="J19" s="11">
        <v>9.2566666666666677</v>
      </c>
      <c r="K19" s="11"/>
      <c r="L19" s="5">
        <v>42494</v>
      </c>
      <c r="M19" s="11">
        <v>901</v>
      </c>
      <c r="N19" s="11"/>
      <c r="O19" s="5">
        <v>42494</v>
      </c>
      <c r="P19" s="11">
        <v>4.9749999999999996</v>
      </c>
      <c r="Q19" s="11"/>
      <c r="R19" s="5">
        <v>42494</v>
      </c>
      <c r="S19" s="8">
        <v>7.666666666666667</v>
      </c>
    </row>
    <row r="20" spans="3:19" x14ac:dyDescent="0.3">
      <c r="C20" s="13">
        <v>42508</v>
      </c>
      <c r="D20" s="11">
        <v>0.35399999999999998</v>
      </c>
      <c r="E20" s="11"/>
      <c r="F20" s="13">
        <v>42515</v>
      </c>
      <c r="G20" s="11">
        <v>0.182</v>
      </c>
      <c r="H20" s="11"/>
      <c r="I20" s="13">
        <v>42522</v>
      </c>
      <c r="J20" s="11">
        <v>9.7799999999999994</v>
      </c>
      <c r="K20" s="11"/>
      <c r="L20" s="13">
        <v>42501</v>
      </c>
      <c r="M20" s="11">
        <v>781.33333333333337</v>
      </c>
      <c r="N20" s="11"/>
      <c r="O20" s="13">
        <v>42508</v>
      </c>
      <c r="P20" s="11">
        <v>5.5</v>
      </c>
      <c r="Q20" s="11"/>
      <c r="R20" s="13">
        <v>42501</v>
      </c>
      <c r="S20" s="8">
        <v>9.1666666666666661</v>
      </c>
    </row>
    <row r="21" spans="3:19" x14ac:dyDescent="0.3">
      <c r="C21" s="13">
        <v>42515</v>
      </c>
      <c r="D21" s="11">
        <v>0.2</v>
      </c>
      <c r="E21" s="11"/>
      <c r="F21" s="13">
        <v>42522</v>
      </c>
      <c r="G21" s="11">
        <v>0.23300000000000001</v>
      </c>
      <c r="H21" s="11"/>
      <c r="I21" s="13">
        <v>42530</v>
      </c>
      <c r="J21" s="11">
        <v>5.1766666666666667</v>
      </c>
      <c r="K21" s="11"/>
      <c r="L21" s="13">
        <v>42508</v>
      </c>
      <c r="M21" s="11">
        <v>789.66666666666663</v>
      </c>
      <c r="N21" s="11"/>
      <c r="O21" s="13">
        <v>42515</v>
      </c>
      <c r="P21" s="11">
        <v>4.3</v>
      </c>
      <c r="Q21" s="11"/>
      <c r="R21" s="13">
        <v>42508</v>
      </c>
      <c r="S21" s="8">
        <v>8.9333333333333336</v>
      </c>
    </row>
    <row r="22" spans="3:19" x14ac:dyDescent="0.3">
      <c r="C22" s="13">
        <v>42522</v>
      </c>
      <c r="D22" s="11">
        <v>0.28399999999999997</v>
      </c>
      <c r="E22" s="11"/>
      <c r="F22" s="13">
        <v>42530</v>
      </c>
      <c r="G22" s="11">
        <v>0.39800000000000002</v>
      </c>
      <c r="H22" s="11"/>
      <c r="I22" s="13">
        <v>42536</v>
      </c>
      <c r="J22" s="11">
        <v>7.5</v>
      </c>
      <c r="K22" s="11"/>
      <c r="L22" s="13">
        <v>42515</v>
      </c>
      <c r="M22" s="11">
        <v>818</v>
      </c>
      <c r="N22" s="11"/>
      <c r="O22" s="13">
        <v>42522</v>
      </c>
      <c r="P22" s="11">
        <v>3.4950000000000001</v>
      </c>
      <c r="Q22" s="11"/>
      <c r="R22" s="13">
        <v>42515</v>
      </c>
      <c r="S22" s="8">
        <v>8.9333333333333318</v>
      </c>
    </row>
    <row r="23" spans="3:19" x14ac:dyDescent="0.3">
      <c r="C23" s="13">
        <v>42530</v>
      </c>
      <c r="D23" s="11">
        <v>0.28599999999999998</v>
      </c>
      <c r="E23" s="11"/>
      <c r="F23" s="5">
        <v>42543</v>
      </c>
      <c r="G23" s="11">
        <v>7.0000000000000001E-3</v>
      </c>
      <c r="H23" s="11"/>
      <c r="I23" s="5">
        <v>42543</v>
      </c>
      <c r="J23" s="11">
        <v>6.8666666666666671</v>
      </c>
      <c r="K23" s="11"/>
      <c r="L23" s="13">
        <v>42522</v>
      </c>
      <c r="M23" s="11">
        <v>595.66666666666663</v>
      </c>
      <c r="N23" s="11"/>
      <c r="O23" s="13">
        <v>42530</v>
      </c>
      <c r="P23" s="11">
        <v>4.8499999999999996</v>
      </c>
      <c r="Q23" s="11"/>
      <c r="R23" s="13">
        <v>42522</v>
      </c>
      <c r="S23" s="8">
        <v>8.7999999999999989</v>
      </c>
    </row>
    <row r="24" spans="3:19" x14ac:dyDescent="0.3">
      <c r="C24" s="13">
        <v>42536</v>
      </c>
      <c r="D24" s="11">
        <v>0.27450000000000002</v>
      </c>
      <c r="E24" s="11"/>
      <c r="F24" s="13">
        <v>42551</v>
      </c>
      <c r="G24" s="11">
        <v>0.32</v>
      </c>
      <c r="H24" s="11"/>
      <c r="I24" s="13">
        <v>42551</v>
      </c>
      <c r="J24" s="11">
        <v>4.3266666666666671</v>
      </c>
      <c r="K24" s="11"/>
      <c r="L24" s="13">
        <v>42530</v>
      </c>
      <c r="M24" s="11">
        <v>645</v>
      </c>
      <c r="N24" s="11"/>
      <c r="O24" s="5">
        <v>42543</v>
      </c>
      <c r="P24" s="11">
        <v>2.1549999999999998</v>
      </c>
      <c r="Q24" s="11"/>
      <c r="R24" s="13">
        <v>42530</v>
      </c>
      <c r="S24" s="8">
        <v>7.7333333333333334</v>
      </c>
    </row>
    <row r="25" spans="3:19" x14ac:dyDescent="0.3">
      <c r="C25" s="5">
        <v>42543</v>
      </c>
      <c r="D25" s="11">
        <v>0.23499999999999999</v>
      </c>
      <c r="E25" s="11"/>
      <c r="F25" s="5">
        <v>42557</v>
      </c>
      <c r="G25" s="11">
        <v>0.31900000000000001</v>
      </c>
      <c r="H25" s="11"/>
      <c r="I25" s="5">
        <v>42557</v>
      </c>
      <c r="J25" s="11">
        <v>3.7966666666666669</v>
      </c>
      <c r="K25" s="11"/>
      <c r="L25" s="13">
        <v>42536</v>
      </c>
      <c r="M25" s="11">
        <v>780</v>
      </c>
      <c r="N25" s="11"/>
      <c r="O25" s="13">
        <v>42551</v>
      </c>
      <c r="P25" s="11">
        <v>7.91</v>
      </c>
      <c r="Q25" s="11"/>
      <c r="R25" s="13">
        <v>42536</v>
      </c>
      <c r="S25" s="8">
        <v>8.6666666666666661</v>
      </c>
    </row>
    <row r="26" spans="3:19" x14ac:dyDescent="0.3">
      <c r="C26" s="13">
        <v>42551</v>
      </c>
      <c r="D26" s="11">
        <v>0.27900000000000003</v>
      </c>
      <c r="E26" s="11"/>
      <c r="F26" s="13">
        <v>42564</v>
      </c>
      <c r="G26" s="11">
        <v>8.0500000000000002E-2</v>
      </c>
      <c r="H26" s="11"/>
      <c r="I26" s="13">
        <v>42564</v>
      </c>
      <c r="J26" s="11">
        <v>4.83</v>
      </c>
      <c r="K26" s="11"/>
      <c r="L26" s="5">
        <v>42543</v>
      </c>
      <c r="M26" s="11">
        <v>781.66666666666663</v>
      </c>
      <c r="N26" s="11"/>
      <c r="O26" s="5">
        <v>42557</v>
      </c>
      <c r="P26" s="11">
        <v>12.85</v>
      </c>
      <c r="Q26" s="11"/>
      <c r="R26" s="5">
        <v>42543</v>
      </c>
      <c r="S26" s="8">
        <v>7.8666666666666671</v>
      </c>
    </row>
    <row r="27" spans="3:19" x14ac:dyDescent="0.3">
      <c r="C27" s="5">
        <v>42557</v>
      </c>
      <c r="D27" s="11">
        <v>0.36599999999999999</v>
      </c>
      <c r="E27" s="11"/>
      <c r="F27" s="13">
        <v>42571</v>
      </c>
      <c r="G27" s="11">
        <v>0.40400000000000003</v>
      </c>
      <c r="H27" s="11"/>
      <c r="I27" s="13">
        <v>42571</v>
      </c>
      <c r="J27" s="11">
        <v>2.6366666666666667</v>
      </c>
      <c r="K27" s="11"/>
      <c r="L27" s="13">
        <v>42551</v>
      </c>
      <c r="M27" s="11">
        <v>741.33333333333337</v>
      </c>
      <c r="N27" s="11"/>
      <c r="O27" s="13">
        <v>42571</v>
      </c>
      <c r="P27" s="11">
        <v>12.5</v>
      </c>
      <c r="Q27" s="11"/>
      <c r="R27" s="13">
        <v>42551</v>
      </c>
      <c r="S27" s="8">
        <v>7.9333333333333336</v>
      </c>
    </row>
    <row r="28" spans="3:19" x14ac:dyDescent="0.3">
      <c r="C28" s="13">
        <v>42564</v>
      </c>
      <c r="D28" s="11">
        <v>0.32900000000000001</v>
      </c>
      <c r="E28" s="11"/>
      <c r="F28" s="13">
        <v>42578</v>
      </c>
      <c r="G28" s="11">
        <v>8.4000000000000005E-2</v>
      </c>
      <c r="H28" s="11"/>
      <c r="I28" s="13">
        <v>42578</v>
      </c>
      <c r="J28" s="11">
        <v>3.1066666666666669</v>
      </c>
      <c r="K28" s="11"/>
      <c r="L28" s="5">
        <v>42557</v>
      </c>
      <c r="M28" s="11">
        <v>598.33333333333337</v>
      </c>
      <c r="N28" s="11"/>
      <c r="O28" s="13">
        <v>42578</v>
      </c>
      <c r="P28" s="11">
        <v>2.27</v>
      </c>
      <c r="Q28" s="11"/>
      <c r="R28" s="5">
        <v>42557</v>
      </c>
      <c r="S28" s="8">
        <v>7.8</v>
      </c>
    </row>
    <row r="29" spans="3:19" x14ac:dyDescent="0.3">
      <c r="C29" s="13">
        <v>42571</v>
      </c>
      <c r="D29" s="11">
        <v>0.22500000000000001</v>
      </c>
      <c r="E29" s="11"/>
      <c r="F29" s="13">
        <v>42585</v>
      </c>
      <c r="G29" s="11">
        <v>0.151</v>
      </c>
      <c r="H29" s="11"/>
      <c r="I29" s="13">
        <v>42585</v>
      </c>
      <c r="J29" s="11">
        <v>5.5466666666666669</v>
      </c>
      <c r="K29" s="11"/>
      <c r="L29" s="13">
        <v>42564</v>
      </c>
      <c r="M29" s="11">
        <v>652.33333333333337</v>
      </c>
      <c r="N29" s="11"/>
      <c r="O29" s="13">
        <v>42585</v>
      </c>
      <c r="P29" s="11">
        <v>2.56</v>
      </c>
      <c r="Q29" s="11"/>
      <c r="R29" s="13">
        <v>42564</v>
      </c>
      <c r="S29" s="8">
        <v>8</v>
      </c>
    </row>
    <row r="30" spans="3:19" x14ac:dyDescent="0.3">
      <c r="C30" s="13">
        <v>42578</v>
      </c>
      <c r="D30" s="11">
        <v>0.122</v>
      </c>
      <c r="E30" s="11"/>
      <c r="F30" s="13">
        <v>42592</v>
      </c>
      <c r="G30" s="11">
        <v>0.224</v>
      </c>
      <c r="H30" s="11"/>
      <c r="I30" s="13">
        <v>42592</v>
      </c>
      <c r="J30" s="11">
        <v>6.16</v>
      </c>
      <c r="K30" s="11"/>
      <c r="L30" s="13">
        <v>42571</v>
      </c>
      <c r="M30" s="11">
        <v>710.66666666666663</v>
      </c>
      <c r="N30" s="11"/>
      <c r="O30" s="13">
        <v>42592</v>
      </c>
      <c r="P30" s="11">
        <v>5.46</v>
      </c>
      <c r="Q30" s="11"/>
      <c r="R30" s="13">
        <v>42571</v>
      </c>
      <c r="S30" s="8">
        <v>7.4333333333333336</v>
      </c>
    </row>
    <row r="31" spans="3:19" x14ac:dyDescent="0.3">
      <c r="C31" s="13">
        <v>42585</v>
      </c>
      <c r="D31" s="11">
        <v>0.28000000000000003</v>
      </c>
      <c r="E31" s="11"/>
      <c r="F31" s="5">
        <v>42599</v>
      </c>
      <c r="G31" s="11">
        <v>0.39100000000000001</v>
      </c>
      <c r="H31" s="11"/>
      <c r="I31" s="5">
        <v>42599</v>
      </c>
      <c r="J31" s="11">
        <v>5.4833333333333343</v>
      </c>
      <c r="K31" s="11"/>
      <c r="L31" s="13">
        <v>42578</v>
      </c>
      <c r="M31" s="11">
        <v>768.33333333333337</v>
      </c>
      <c r="N31" s="11"/>
      <c r="O31" s="5">
        <v>42599</v>
      </c>
      <c r="P31" s="11">
        <v>5.4249999999999998</v>
      </c>
      <c r="Q31" s="11"/>
      <c r="R31" s="13">
        <v>42578</v>
      </c>
      <c r="S31" s="8">
        <v>7.6333333333333329</v>
      </c>
    </row>
    <row r="32" spans="3:19" x14ac:dyDescent="0.3">
      <c r="C32" s="13">
        <v>42592</v>
      </c>
      <c r="D32" s="11">
        <v>0.35799999999999998</v>
      </c>
      <c r="E32" s="11"/>
      <c r="F32" s="13">
        <v>42606</v>
      </c>
      <c r="G32" s="11">
        <v>0.2475</v>
      </c>
      <c r="H32" s="11"/>
      <c r="I32" s="13">
        <v>42606</v>
      </c>
      <c r="J32" s="11">
        <v>2.08</v>
      </c>
      <c r="K32" s="11"/>
      <c r="L32" s="13">
        <v>42585</v>
      </c>
      <c r="M32" s="11">
        <v>530</v>
      </c>
      <c r="N32" s="11"/>
      <c r="O32" s="13">
        <v>42606</v>
      </c>
      <c r="P32" s="11">
        <v>2.5825</v>
      </c>
      <c r="Q32" s="11"/>
      <c r="R32" s="13">
        <v>42585</v>
      </c>
      <c r="S32" s="8">
        <v>8.2666666666666657</v>
      </c>
    </row>
    <row r="33" spans="3:19" x14ac:dyDescent="0.3">
      <c r="C33" s="5">
        <v>42599</v>
      </c>
      <c r="D33" s="11">
        <v>0.56799999999999995</v>
      </c>
      <c r="E33" s="11"/>
      <c r="F33" s="13">
        <v>42613</v>
      </c>
      <c r="G33" s="11">
        <v>0.27800000000000002</v>
      </c>
      <c r="H33" s="11"/>
      <c r="I33" s="13">
        <v>42613</v>
      </c>
      <c r="J33" s="11">
        <v>2.68</v>
      </c>
      <c r="K33" s="11"/>
      <c r="L33" s="13">
        <v>42592</v>
      </c>
      <c r="M33" s="11">
        <v>746.66666666666663</v>
      </c>
      <c r="N33" s="11"/>
      <c r="O33" s="13">
        <v>42613</v>
      </c>
      <c r="P33" s="11">
        <v>4.9349999999999996</v>
      </c>
      <c r="Q33" s="11"/>
      <c r="R33" s="13">
        <v>42592</v>
      </c>
      <c r="S33" s="8">
        <v>8.5333333333333332</v>
      </c>
    </row>
    <row r="34" spans="3:19" x14ac:dyDescent="0.3">
      <c r="C34" s="13">
        <v>42613</v>
      </c>
      <c r="D34" s="11">
        <v>0.246</v>
      </c>
      <c r="E34" s="11"/>
      <c r="F34" s="13">
        <v>42620</v>
      </c>
      <c r="G34" s="11">
        <v>0.24399999999999999</v>
      </c>
      <c r="H34" s="11"/>
      <c r="I34" s="13">
        <v>42620</v>
      </c>
      <c r="J34" s="11">
        <v>3.6166666666666667</v>
      </c>
      <c r="K34" s="11"/>
      <c r="L34" s="5">
        <v>42599</v>
      </c>
      <c r="M34" s="11">
        <v>598.33333333333337</v>
      </c>
      <c r="N34" s="11"/>
      <c r="O34" s="13">
        <v>42620</v>
      </c>
      <c r="P34" s="11">
        <v>7.03</v>
      </c>
      <c r="Q34" s="11"/>
      <c r="R34" s="5">
        <v>42599</v>
      </c>
      <c r="S34" s="8">
        <v>7.8</v>
      </c>
    </row>
    <row r="35" spans="3:19" x14ac:dyDescent="0.3">
      <c r="C35" s="13">
        <v>42620</v>
      </c>
      <c r="D35" s="11">
        <v>0.17399999999999999</v>
      </c>
      <c r="E35" s="11"/>
      <c r="F35" s="14">
        <v>42627</v>
      </c>
      <c r="G35" s="11">
        <v>0.48699999999999999</v>
      </c>
      <c r="H35" s="11"/>
      <c r="I35" s="14">
        <v>42627</v>
      </c>
      <c r="J35" s="11">
        <v>3.46</v>
      </c>
      <c r="K35" s="11"/>
      <c r="L35" s="13">
        <v>42606</v>
      </c>
      <c r="M35" s="11">
        <v>664</v>
      </c>
      <c r="N35" s="11"/>
      <c r="O35" s="14">
        <v>42627</v>
      </c>
      <c r="P35" s="11">
        <v>4.92</v>
      </c>
      <c r="Q35" s="11"/>
      <c r="R35" s="13">
        <v>42606</v>
      </c>
      <c r="S35" s="8">
        <v>7.5</v>
      </c>
    </row>
    <row r="36" spans="3:19" x14ac:dyDescent="0.3">
      <c r="C36" s="14">
        <v>42627</v>
      </c>
      <c r="D36" s="11">
        <v>0.26200000000000001</v>
      </c>
      <c r="E36" s="11"/>
      <c r="F36" s="14">
        <v>42634</v>
      </c>
      <c r="G36" s="11">
        <v>0.26200000000000001</v>
      </c>
      <c r="H36" s="11"/>
      <c r="I36" s="14">
        <v>42634</v>
      </c>
      <c r="J36" s="11">
        <v>3.1266666666666665</v>
      </c>
      <c r="K36" s="11"/>
      <c r="L36" s="13">
        <v>42613</v>
      </c>
      <c r="M36" s="11">
        <v>664.66666666666663</v>
      </c>
      <c r="N36" s="11"/>
      <c r="O36" s="14">
        <v>42634</v>
      </c>
      <c r="P36" s="11">
        <v>6.65</v>
      </c>
      <c r="Q36" s="11"/>
      <c r="R36" s="13">
        <v>42613</v>
      </c>
      <c r="S36" s="8">
        <v>7.6333333333333329</v>
      </c>
    </row>
    <row r="37" spans="3:19" x14ac:dyDescent="0.3">
      <c r="C37" s="14">
        <v>42634</v>
      </c>
      <c r="D37" s="11">
        <v>0.25800000000000001</v>
      </c>
      <c r="E37" s="11"/>
      <c r="F37" s="3">
        <v>42641</v>
      </c>
      <c r="G37" s="11">
        <v>0.29299999999999998</v>
      </c>
      <c r="H37" s="11"/>
      <c r="I37" s="3">
        <v>42641</v>
      </c>
      <c r="J37" s="11">
        <v>2.1833333333333336</v>
      </c>
      <c r="K37" s="11"/>
      <c r="L37" s="13">
        <v>42620</v>
      </c>
      <c r="M37" s="11">
        <v>469.33333333333331</v>
      </c>
      <c r="N37" s="11"/>
      <c r="O37" s="3">
        <v>42641</v>
      </c>
      <c r="P37" s="11">
        <v>7.36</v>
      </c>
      <c r="Q37" s="11"/>
      <c r="R37" s="13">
        <v>42620</v>
      </c>
      <c r="S37" s="8">
        <v>7.5333333333333341</v>
      </c>
    </row>
    <row r="38" spans="3:19" x14ac:dyDescent="0.3">
      <c r="C38" s="3">
        <v>42641</v>
      </c>
      <c r="D38" s="11">
        <v>0.25800000000000001</v>
      </c>
      <c r="E38" s="11"/>
      <c r="F38" s="14">
        <v>42648</v>
      </c>
      <c r="G38" s="11">
        <v>0.20649999999999999</v>
      </c>
      <c r="H38" s="11"/>
      <c r="I38" s="14">
        <v>42648</v>
      </c>
      <c r="J38" s="11">
        <v>4.4433333333333325</v>
      </c>
      <c r="K38" s="11"/>
      <c r="L38" s="14">
        <v>42627</v>
      </c>
      <c r="M38" s="11">
        <v>420.33333333333331</v>
      </c>
      <c r="N38" s="11"/>
      <c r="O38" s="14">
        <v>42648</v>
      </c>
      <c r="P38" s="11">
        <v>7.26</v>
      </c>
      <c r="Q38" s="11"/>
      <c r="R38" s="14">
        <v>42627</v>
      </c>
      <c r="S38" s="8">
        <v>7.5</v>
      </c>
    </row>
    <row r="39" spans="3:19" x14ac:dyDescent="0.3">
      <c r="C39" s="14">
        <v>42648</v>
      </c>
      <c r="D39" s="11">
        <v>0.3</v>
      </c>
      <c r="E39" s="11"/>
      <c r="F39" s="14">
        <v>42655</v>
      </c>
      <c r="G39" s="11">
        <v>0.16200000000000001</v>
      </c>
      <c r="H39" s="11"/>
      <c r="I39" s="14">
        <v>42655</v>
      </c>
      <c r="J39" s="11">
        <v>4.45</v>
      </c>
      <c r="K39" s="11"/>
      <c r="L39" s="14">
        <v>42634</v>
      </c>
      <c r="M39" s="11">
        <v>442</v>
      </c>
      <c r="N39" s="11"/>
      <c r="O39" s="14">
        <v>42655</v>
      </c>
      <c r="P39" s="11">
        <v>4.2549999999999999</v>
      </c>
      <c r="Q39" s="11"/>
      <c r="R39" s="14">
        <v>42634</v>
      </c>
      <c r="S39" s="8">
        <v>7.5</v>
      </c>
    </row>
    <row r="40" spans="3:19" x14ac:dyDescent="0.3">
      <c r="C40" s="14">
        <v>42655</v>
      </c>
      <c r="D40" s="11">
        <v>0.38500000000000001</v>
      </c>
      <c r="E40" s="11"/>
      <c r="F40" s="14">
        <v>42662</v>
      </c>
      <c r="G40" s="11">
        <v>0.11600000000000001</v>
      </c>
      <c r="H40" s="11"/>
      <c r="I40" s="14">
        <v>42662</v>
      </c>
      <c r="J40" s="11">
        <v>6.76</v>
      </c>
      <c r="K40" s="11"/>
      <c r="L40" s="14">
        <v>42648</v>
      </c>
      <c r="M40" s="11">
        <v>906.66666666666663</v>
      </c>
      <c r="N40" s="11"/>
      <c r="O40" s="14">
        <v>42662</v>
      </c>
      <c r="P40" s="11">
        <v>2.5099999999999998</v>
      </c>
      <c r="Q40" s="11"/>
      <c r="R40" s="3">
        <v>42641</v>
      </c>
      <c r="S40" s="8">
        <v>7.4333333333333336</v>
      </c>
    </row>
    <row r="41" spans="3:19" x14ac:dyDescent="0.3">
      <c r="C41" s="14">
        <v>42662</v>
      </c>
      <c r="D41" s="11">
        <v>0.36299999999999999</v>
      </c>
      <c r="E41" s="11"/>
      <c r="F41" s="14">
        <v>42669</v>
      </c>
      <c r="G41" s="11">
        <v>0.23599999999999999</v>
      </c>
      <c r="H41" s="11"/>
      <c r="I41" s="14">
        <v>42669</v>
      </c>
      <c r="J41" s="11">
        <v>5.7866666666666662</v>
      </c>
      <c r="K41" s="11"/>
      <c r="L41" s="14">
        <v>42655</v>
      </c>
      <c r="M41" s="11">
        <v>900</v>
      </c>
      <c r="N41" s="11"/>
      <c r="O41" s="14">
        <v>42669</v>
      </c>
      <c r="P41" s="11">
        <v>4.18</v>
      </c>
      <c r="Q41" s="11"/>
      <c r="R41" s="14">
        <v>42648</v>
      </c>
      <c r="S41" s="8">
        <v>7.5999999999999988</v>
      </c>
    </row>
    <row r="42" spans="3:19" x14ac:dyDescent="0.3">
      <c r="C42" s="14">
        <v>42669</v>
      </c>
      <c r="D42" s="11">
        <v>0.51500000000000001</v>
      </c>
      <c r="E42" s="11"/>
      <c r="F42" s="3">
        <v>42676</v>
      </c>
      <c r="G42" s="11">
        <v>0.214</v>
      </c>
      <c r="H42" s="11"/>
      <c r="I42" s="3">
        <v>42676</v>
      </c>
      <c r="J42" s="11">
        <v>7.72</v>
      </c>
      <c r="K42" s="11"/>
      <c r="L42" s="14">
        <v>42662</v>
      </c>
      <c r="M42" s="11">
        <v>916.66666666666663</v>
      </c>
      <c r="N42" s="11"/>
      <c r="O42" s="3">
        <v>42676</v>
      </c>
      <c r="P42" s="11">
        <v>3.665</v>
      </c>
      <c r="Q42" s="11"/>
      <c r="R42" s="14">
        <v>42655</v>
      </c>
      <c r="S42" s="8">
        <v>7.5999999999999988</v>
      </c>
    </row>
    <row r="43" spans="3:19" x14ac:dyDescent="0.3">
      <c r="C43" s="3">
        <v>42676</v>
      </c>
      <c r="D43" s="11">
        <v>0.38300000000000001</v>
      </c>
      <c r="E43" s="11"/>
      <c r="F43" s="14">
        <v>42683</v>
      </c>
      <c r="G43" s="11">
        <v>0.28599999999999998</v>
      </c>
      <c r="H43" s="11"/>
      <c r="I43" s="14">
        <v>42683</v>
      </c>
      <c r="J43" s="11">
        <v>10.943333333333333</v>
      </c>
      <c r="K43" s="11"/>
      <c r="L43" s="14">
        <v>42669</v>
      </c>
      <c r="M43" s="11">
        <v>653.33333333333337</v>
      </c>
      <c r="N43" s="11"/>
      <c r="O43" s="14">
        <v>42683</v>
      </c>
      <c r="P43" s="11">
        <v>7.4450000000000003</v>
      </c>
      <c r="Q43" s="11"/>
      <c r="R43" s="14">
        <v>42662</v>
      </c>
      <c r="S43" s="8">
        <v>7.9666666666666659</v>
      </c>
    </row>
    <row r="44" spans="3:19" x14ac:dyDescent="0.3">
      <c r="C44" s="14">
        <v>42683</v>
      </c>
      <c r="D44" s="11">
        <v>0.24199999999999999</v>
      </c>
      <c r="E44" s="11"/>
      <c r="F44" s="3">
        <v>42690</v>
      </c>
      <c r="G44" s="11">
        <v>0.41699999999999998</v>
      </c>
      <c r="H44" s="11"/>
      <c r="I44" s="3">
        <v>42690</v>
      </c>
      <c r="J44" s="11">
        <v>8.3166666666666682</v>
      </c>
      <c r="K44" s="11"/>
      <c r="L44" s="3">
        <v>42676</v>
      </c>
      <c r="M44" s="11">
        <v>573</v>
      </c>
      <c r="N44" s="11"/>
      <c r="O44" s="3">
        <v>42690</v>
      </c>
      <c r="P44" s="11">
        <v>6.8849999999999998</v>
      </c>
      <c r="Q44" s="11"/>
      <c r="R44" s="14">
        <v>42669</v>
      </c>
      <c r="S44" s="8">
        <v>7.5</v>
      </c>
    </row>
    <row r="45" spans="3:19" x14ac:dyDescent="0.3">
      <c r="C45" s="3">
        <v>42690</v>
      </c>
      <c r="D45" s="11">
        <v>0.46300000000000002</v>
      </c>
      <c r="E45" s="11"/>
      <c r="F45" s="14">
        <v>42695</v>
      </c>
      <c r="G45" s="11">
        <v>0.39100000000000001</v>
      </c>
      <c r="H45" s="11"/>
      <c r="I45" s="14">
        <v>42695</v>
      </c>
      <c r="J45" s="11">
        <v>5.77</v>
      </c>
      <c r="K45" s="11"/>
      <c r="L45" s="14">
        <v>42683</v>
      </c>
      <c r="M45" s="11">
        <v>511.33333333333331</v>
      </c>
      <c r="N45" s="11"/>
      <c r="O45" s="14">
        <v>42695</v>
      </c>
      <c r="P45" s="11">
        <v>6.3125</v>
      </c>
      <c r="Q45" s="11"/>
      <c r="R45" s="3">
        <v>42676</v>
      </c>
      <c r="S45" s="8">
        <v>7.4666666666666659</v>
      </c>
    </row>
    <row r="46" spans="3:19" x14ac:dyDescent="0.3">
      <c r="C46" s="14">
        <v>42695</v>
      </c>
      <c r="D46" s="11">
        <v>0.54900000000000004</v>
      </c>
      <c r="E46" s="11"/>
      <c r="F46" s="14">
        <v>42704</v>
      </c>
      <c r="G46" s="11">
        <v>0.38500000000000001</v>
      </c>
      <c r="H46" s="11"/>
      <c r="I46" s="14">
        <v>42704</v>
      </c>
      <c r="J46" s="11">
        <v>6.89</v>
      </c>
      <c r="K46" s="11"/>
      <c r="L46" s="3">
        <v>42690</v>
      </c>
      <c r="M46" s="11">
        <v>511</v>
      </c>
      <c r="N46" s="11"/>
      <c r="O46" s="14">
        <v>42704</v>
      </c>
      <c r="P46" s="11">
        <v>6.52</v>
      </c>
      <c r="Q46" s="11"/>
      <c r="R46" s="14">
        <v>42683</v>
      </c>
      <c r="S46" s="8">
        <v>8.1</v>
      </c>
    </row>
    <row r="47" spans="3:19" x14ac:dyDescent="0.3">
      <c r="C47" s="14">
        <v>42704</v>
      </c>
      <c r="D47" s="11">
        <v>0.52900000000000003</v>
      </c>
      <c r="E47" s="11"/>
      <c r="F47" s="14">
        <v>42711</v>
      </c>
      <c r="G47" s="11">
        <v>0.35299999999999998</v>
      </c>
      <c r="H47" s="11"/>
      <c r="I47" s="14">
        <v>42711</v>
      </c>
      <c r="J47" s="11">
        <v>6.0366666666666662</v>
      </c>
      <c r="K47" s="11"/>
      <c r="L47" s="14">
        <v>42695</v>
      </c>
      <c r="M47" s="11">
        <v>1007.3333333333334</v>
      </c>
      <c r="N47" s="11"/>
      <c r="O47" s="14">
        <v>42711</v>
      </c>
      <c r="P47" s="11">
        <v>5.5</v>
      </c>
      <c r="Q47" s="11"/>
      <c r="R47" s="3">
        <v>42690</v>
      </c>
      <c r="S47" s="8">
        <v>7.7666666666666666</v>
      </c>
    </row>
    <row r="48" spans="3:19" x14ac:dyDescent="0.3">
      <c r="C48" s="14">
        <v>42711</v>
      </c>
      <c r="D48" s="11">
        <v>0.67400000000000004</v>
      </c>
      <c r="E48" s="11"/>
      <c r="F48" s="14">
        <v>42718</v>
      </c>
      <c r="G48" s="11">
        <v>0.29299999999999998</v>
      </c>
      <c r="H48" s="11"/>
      <c r="I48" s="14">
        <v>42718</v>
      </c>
      <c r="J48" s="11">
        <v>7.876666666666666</v>
      </c>
      <c r="K48" s="11"/>
      <c r="L48" s="14">
        <v>42704</v>
      </c>
      <c r="M48" s="11">
        <v>376.33333333333331</v>
      </c>
      <c r="N48" s="11"/>
      <c r="O48" s="14">
        <v>42718</v>
      </c>
      <c r="P48" s="11">
        <v>5.37</v>
      </c>
      <c r="Q48" s="11"/>
      <c r="R48" s="14">
        <v>42695</v>
      </c>
      <c r="S48" s="8">
        <v>7.7</v>
      </c>
    </row>
    <row r="49" spans="3:19" x14ac:dyDescent="0.3">
      <c r="C49" s="14">
        <v>42718</v>
      </c>
      <c r="D49" s="11">
        <v>0.63600000000000001</v>
      </c>
      <c r="E49" s="11"/>
      <c r="F49" s="14">
        <v>42725</v>
      </c>
      <c r="G49" s="11">
        <v>0.27800000000000002</v>
      </c>
      <c r="H49" s="11"/>
      <c r="I49" s="14">
        <v>42725</v>
      </c>
      <c r="J49" s="11">
        <v>5.3</v>
      </c>
      <c r="K49" s="11"/>
      <c r="L49" s="14">
        <v>42711</v>
      </c>
      <c r="M49" s="11">
        <v>1230</v>
      </c>
      <c r="N49" s="11"/>
      <c r="O49" s="14">
        <v>42725</v>
      </c>
      <c r="P49" s="11">
        <v>5.6150000000000002</v>
      </c>
      <c r="Q49" s="11"/>
      <c r="R49" s="14">
        <v>42704</v>
      </c>
      <c r="S49" s="8">
        <v>7.5333333333333341</v>
      </c>
    </row>
    <row r="50" spans="3:19" x14ac:dyDescent="0.3">
      <c r="C50" s="14">
        <v>42725</v>
      </c>
      <c r="D50" s="11">
        <v>0.45</v>
      </c>
      <c r="E50" s="11"/>
      <c r="F50" s="2">
        <v>42753</v>
      </c>
      <c r="G50" s="15">
        <v>0.245</v>
      </c>
      <c r="H50" s="11"/>
      <c r="I50" s="2">
        <v>42753</v>
      </c>
      <c r="J50" s="16">
        <v>12.486666666666666</v>
      </c>
      <c r="K50" s="11"/>
      <c r="L50" s="14">
        <v>42718</v>
      </c>
      <c r="M50" s="11">
        <v>1340.6666666666667</v>
      </c>
      <c r="N50" s="11"/>
      <c r="O50" s="2">
        <v>42753</v>
      </c>
      <c r="P50" s="15">
        <v>6.26</v>
      </c>
      <c r="Q50" s="11"/>
      <c r="R50" s="14">
        <v>42711</v>
      </c>
      <c r="S50" s="8">
        <v>7.5666666666666664</v>
      </c>
    </row>
    <row r="51" spans="3:19" x14ac:dyDescent="0.3">
      <c r="C51" s="2">
        <v>42753</v>
      </c>
      <c r="D51" s="15">
        <v>0.98299999999999998</v>
      </c>
      <c r="E51" s="11"/>
      <c r="F51" s="2">
        <v>42760</v>
      </c>
      <c r="G51" s="15">
        <v>0.253</v>
      </c>
      <c r="H51" s="11"/>
      <c r="I51" s="2">
        <v>42760</v>
      </c>
      <c r="J51" s="23">
        <v>11.003333333333336</v>
      </c>
      <c r="K51" s="11"/>
      <c r="L51" s="14">
        <v>42725</v>
      </c>
      <c r="M51" s="11">
        <v>2040</v>
      </c>
      <c r="N51" s="11"/>
      <c r="O51" s="2">
        <v>42760</v>
      </c>
      <c r="P51" s="15">
        <v>9.2449999999999992</v>
      </c>
      <c r="Q51" s="11"/>
      <c r="R51" s="14">
        <v>42718</v>
      </c>
      <c r="S51" s="8">
        <v>7.5333333333333341</v>
      </c>
    </row>
    <row r="52" spans="3:19" x14ac:dyDescent="0.3">
      <c r="C52" s="2">
        <v>42760</v>
      </c>
      <c r="D52" s="15">
        <v>0.84699999999999998</v>
      </c>
      <c r="E52" s="11"/>
      <c r="F52" s="3">
        <v>42781</v>
      </c>
      <c r="G52" s="15">
        <v>0.17100000000000001</v>
      </c>
      <c r="H52" s="11"/>
      <c r="I52" s="2">
        <v>42774</v>
      </c>
      <c r="J52" s="16">
        <v>13.25</v>
      </c>
      <c r="K52" s="11"/>
      <c r="L52" s="11"/>
      <c r="M52" s="11"/>
      <c r="N52" s="11"/>
      <c r="O52" s="2">
        <v>42774</v>
      </c>
      <c r="P52" s="15">
        <v>4.1074999999999999</v>
      </c>
      <c r="Q52" s="11"/>
      <c r="R52" s="14">
        <v>42725</v>
      </c>
      <c r="S52" s="8">
        <v>7.3</v>
      </c>
    </row>
    <row r="53" spans="3:19" x14ac:dyDescent="0.3">
      <c r="C53" s="2">
        <v>42774</v>
      </c>
      <c r="D53" s="15">
        <v>1.405</v>
      </c>
      <c r="E53" s="11"/>
      <c r="F53" s="3">
        <v>42802</v>
      </c>
      <c r="G53" s="15">
        <v>0.30099999999999999</v>
      </c>
      <c r="H53" s="11"/>
      <c r="I53" s="3">
        <v>42781</v>
      </c>
      <c r="J53" s="16">
        <v>11.856666666666667</v>
      </c>
      <c r="K53" s="11"/>
      <c r="L53" s="2">
        <v>42753</v>
      </c>
      <c r="M53" s="16"/>
      <c r="N53" s="11"/>
      <c r="O53" s="3">
        <v>42781</v>
      </c>
      <c r="P53" s="15">
        <v>6.7249999999999996</v>
      </c>
      <c r="Q53" s="11"/>
      <c r="R53" s="2">
        <v>42753</v>
      </c>
      <c r="S53" s="26">
        <v>7.6333333333333329</v>
      </c>
    </row>
    <row r="54" spans="3:19" x14ac:dyDescent="0.3">
      <c r="C54" s="3">
        <v>42781</v>
      </c>
      <c r="D54" s="15">
        <v>1.22</v>
      </c>
      <c r="E54" s="11"/>
      <c r="F54" s="3">
        <v>42816</v>
      </c>
      <c r="G54" s="15">
        <v>0.26</v>
      </c>
      <c r="H54" s="11"/>
      <c r="I54" s="3">
        <v>42802</v>
      </c>
      <c r="J54" s="16">
        <v>15.520000000000001</v>
      </c>
      <c r="K54" s="11"/>
      <c r="L54" s="2">
        <v>42760</v>
      </c>
      <c r="M54" s="23"/>
      <c r="N54" s="11"/>
      <c r="O54" s="3">
        <v>42802</v>
      </c>
      <c r="P54" s="15">
        <v>10.56</v>
      </c>
      <c r="Q54" s="11"/>
      <c r="R54" s="2">
        <v>42760</v>
      </c>
      <c r="S54" s="26">
        <v>7.5</v>
      </c>
    </row>
    <row r="55" spans="3:19" x14ac:dyDescent="0.3">
      <c r="C55" s="3">
        <v>42802</v>
      </c>
      <c r="D55" s="15">
        <v>0.85299999999999998</v>
      </c>
      <c r="E55" s="11"/>
      <c r="F55" s="3">
        <v>42830</v>
      </c>
      <c r="G55" s="15">
        <v>0.27600000000000002</v>
      </c>
      <c r="H55" s="11"/>
      <c r="I55" s="3">
        <v>42816</v>
      </c>
      <c r="J55" s="16">
        <v>13.590000000000002</v>
      </c>
      <c r="K55" s="11"/>
      <c r="L55" s="2">
        <v>42774</v>
      </c>
      <c r="M55" s="16"/>
      <c r="N55" s="11"/>
      <c r="O55" s="3">
        <v>42816</v>
      </c>
      <c r="P55" s="15">
        <v>6.9399999999999995</v>
      </c>
      <c r="Q55" s="11"/>
      <c r="R55" s="2">
        <v>42774</v>
      </c>
      <c r="S55" s="26">
        <v>7.7666666666666666</v>
      </c>
    </row>
    <row r="56" spans="3:19" x14ac:dyDescent="0.3">
      <c r="C56" s="3">
        <v>42816</v>
      </c>
      <c r="D56" s="15">
        <v>0.92500000000000004</v>
      </c>
      <c r="E56" s="11"/>
      <c r="F56" s="2">
        <v>42844</v>
      </c>
      <c r="G56" s="15">
        <v>0.183</v>
      </c>
      <c r="H56" s="11"/>
      <c r="I56" s="3">
        <v>42830</v>
      </c>
      <c r="J56" s="16">
        <v>8.68</v>
      </c>
      <c r="K56" s="11"/>
      <c r="L56" s="3">
        <v>42781</v>
      </c>
      <c r="M56" s="16"/>
      <c r="N56" s="11"/>
      <c r="O56" s="3">
        <v>42830</v>
      </c>
      <c r="P56" s="15">
        <v>11.75</v>
      </c>
      <c r="Q56" s="11"/>
      <c r="R56" s="3">
        <v>42781</v>
      </c>
      <c r="S56" s="26">
        <v>7.2</v>
      </c>
    </row>
    <row r="57" spans="3:19" x14ac:dyDescent="0.3">
      <c r="C57" s="3">
        <v>42830</v>
      </c>
      <c r="D57" s="15">
        <v>1.04</v>
      </c>
      <c r="E57" s="11"/>
      <c r="F57" s="2">
        <v>42879</v>
      </c>
      <c r="G57" s="15">
        <v>0.20399999999999999</v>
      </c>
      <c r="H57" s="11"/>
      <c r="I57" s="2">
        <v>42844</v>
      </c>
      <c r="J57" s="16">
        <v>15.653333333333334</v>
      </c>
      <c r="K57" s="11"/>
      <c r="L57" s="3">
        <v>42802</v>
      </c>
      <c r="M57" s="16"/>
      <c r="N57" s="11"/>
      <c r="O57" s="2">
        <v>42844</v>
      </c>
      <c r="P57" s="24">
        <v>8.73</v>
      </c>
      <c r="Q57" s="11"/>
      <c r="R57" s="3">
        <v>42802</v>
      </c>
      <c r="S57" s="26">
        <v>8.2999999999999989</v>
      </c>
    </row>
    <row r="58" spans="3:19" x14ac:dyDescent="0.3">
      <c r="C58" s="2">
        <v>42844</v>
      </c>
      <c r="D58" s="15">
        <v>0.54600000000000004</v>
      </c>
      <c r="E58" s="11"/>
      <c r="F58" s="4">
        <v>42893</v>
      </c>
      <c r="G58" s="15">
        <v>0.13600000000000001</v>
      </c>
      <c r="H58" s="11"/>
      <c r="I58" s="2">
        <v>42879</v>
      </c>
      <c r="J58" s="16">
        <v>14.396666666666667</v>
      </c>
      <c r="K58" s="11"/>
      <c r="L58" s="3">
        <v>42816</v>
      </c>
      <c r="M58" s="16"/>
      <c r="N58" s="11"/>
      <c r="O58" s="2">
        <v>42879</v>
      </c>
      <c r="P58" s="24">
        <v>6.625</v>
      </c>
      <c r="Q58" s="11"/>
      <c r="R58" s="3">
        <v>42816</v>
      </c>
      <c r="S58" s="26">
        <v>7.5333333333333323</v>
      </c>
    </row>
    <row r="59" spans="3:19" x14ac:dyDescent="0.3">
      <c r="C59" s="2">
        <v>42865</v>
      </c>
      <c r="D59" s="15">
        <v>0.95850000000000002</v>
      </c>
      <c r="E59" s="11"/>
      <c r="F59" s="4">
        <v>42907</v>
      </c>
      <c r="G59" s="15">
        <v>0.33900000000000002</v>
      </c>
      <c r="H59" s="11"/>
      <c r="I59" s="4">
        <v>42893</v>
      </c>
      <c r="J59" s="16">
        <v>8.9266666666666659</v>
      </c>
      <c r="K59" s="11"/>
      <c r="L59" s="3">
        <v>42830</v>
      </c>
      <c r="M59" s="16"/>
      <c r="N59" s="11"/>
      <c r="O59" s="4">
        <v>42893</v>
      </c>
      <c r="P59" s="24">
        <v>4.8550000000000004</v>
      </c>
      <c r="Q59" s="11"/>
      <c r="R59" s="3">
        <v>42830</v>
      </c>
      <c r="S59" s="26">
        <v>7.5333333333333341</v>
      </c>
    </row>
    <row r="60" spans="3:19" x14ac:dyDescent="0.3">
      <c r="C60" s="2">
        <v>42879</v>
      </c>
      <c r="D60" s="15">
        <v>0.34699999999999998</v>
      </c>
      <c r="E60" s="11"/>
      <c r="F60" s="4">
        <v>42928</v>
      </c>
      <c r="G60" s="15">
        <v>0.36899999999999999</v>
      </c>
      <c r="H60" s="11"/>
      <c r="I60" s="4">
        <v>42907</v>
      </c>
      <c r="J60" s="16">
        <v>7.95</v>
      </c>
      <c r="K60" s="11"/>
      <c r="L60" s="2">
        <v>42844</v>
      </c>
      <c r="M60" s="16"/>
      <c r="N60" s="11"/>
      <c r="O60" s="4">
        <v>42907</v>
      </c>
      <c r="P60" s="24">
        <v>10</v>
      </c>
      <c r="Q60" s="11"/>
      <c r="R60" s="2">
        <v>42844</v>
      </c>
      <c r="S60" s="26">
        <v>8.4333333333333318</v>
      </c>
    </row>
    <row r="61" spans="3:19" x14ac:dyDescent="0.3">
      <c r="C61" s="4">
        <v>42893</v>
      </c>
      <c r="D61" s="15">
        <v>0.46400000000000002</v>
      </c>
      <c r="E61" s="11"/>
      <c r="F61" s="4">
        <v>42942</v>
      </c>
      <c r="G61" s="15">
        <v>0.46650000000000003</v>
      </c>
      <c r="H61" s="11"/>
      <c r="I61" s="4">
        <v>42928</v>
      </c>
      <c r="J61" s="16">
        <v>8.91</v>
      </c>
      <c r="K61" s="11"/>
      <c r="L61" s="2">
        <v>42865</v>
      </c>
      <c r="M61" s="16"/>
      <c r="N61" s="11"/>
      <c r="O61" s="4">
        <v>42928</v>
      </c>
      <c r="P61" s="24">
        <v>7.0500000000000007</v>
      </c>
      <c r="Q61" s="11"/>
      <c r="R61" s="2">
        <v>42865</v>
      </c>
      <c r="S61" s="26">
        <v>7.9000000000000012</v>
      </c>
    </row>
    <row r="62" spans="3:19" x14ac:dyDescent="0.3">
      <c r="C62" s="4">
        <v>42907</v>
      </c>
      <c r="D62" s="15">
        <v>0.39600000000000002</v>
      </c>
      <c r="E62" s="11"/>
      <c r="F62" s="4">
        <v>42956</v>
      </c>
      <c r="G62" s="15">
        <v>0.26900000000000002</v>
      </c>
      <c r="H62" s="11"/>
      <c r="I62" s="4">
        <v>42942</v>
      </c>
      <c r="J62" s="16">
        <v>4.3533333333333326</v>
      </c>
      <c r="K62" s="11"/>
      <c r="L62" s="2">
        <v>42879</v>
      </c>
      <c r="M62" s="16"/>
      <c r="N62" s="11"/>
      <c r="O62" s="4">
        <v>42942</v>
      </c>
      <c r="P62" s="24">
        <v>5.2549999999999999</v>
      </c>
      <c r="Q62" s="11"/>
      <c r="R62" s="2">
        <v>42879</v>
      </c>
      <c r="S62" s="26">
        <v>8.9</v>
      </c>
    </row>
    <row r="63" spans="3:19" x14ac:dyDescent="0.3">
      <c r="C63" s="4">
        <v>42928</v>
      </c>
      <c r="D63" s="15">
        <v>0.115</v>
      </c>
      <c r="E63" s="11"/>
      <c r="F63" s="4">
        <v>42970</v>
      </c>
      <c r="G63" s="15">
        <v>0.45450000000000002</v>
      </c>
      <c r="H63" s="11"/>
      <c r="I63" s="4">
        <v>42956</v>
      </c>
      <c r="J63" s="16">
        <v>12.63</v>
      </c>
      <c r="K63" s="11"/>
      <c r="L63" s="4">
        <v>42893</v>
      </c>
      <c r="M63" s="16"/>
      <c r="N63" s="11"/>
      <c r="O63" s="4">
        <v>42956</v>
      </c>
      <c r="P63" s="24">
        <v>5.5500000000000007</v>
      </c>
      <c r="Q63" s="11"/>
      <c r="R63" s="4">
        <v>42893</v>
      </c>
      <c r="S63" s="26">
        <v>7.8</v>
      </c>
    </row>
    <row r="64" spans="3:19" x14ac:dyDescent="0.3">
      <c r="C64" s="4">
        <v>42942</v>
      </c>
      <c r="D64" s="15">
        <v>0.42400000000000004</v>
      </c>
      <c r="E64" s="11"/>
      <c r="F64" s="4">
        <v>42984</v>
      </c>
      <c r="G64" s="15">
        <v>0.19600000000000001</v>
      </c>
      <c r="H64" s="11"/>
      <c r="I64" s="4">
        <v>42970</v>
      </c>
      <c r="J64" s="16">
        <v>11.273333333333333</v>
      </c>
      <c r="K64" s="11"/>
      <c r="L64" s="4">
        <v>42907</v>
      </c>
      <c r="M64" s="16"/>
      <c r="N64" s="11"/>
      <c r="O64" s="4">
        <v>42970</v>
      </c>
      <c r="P64" s="24">
        <v>16.675000000000001</v>
      </c>
      <c r="Q64" s="11"/>
      <c r="R64" s="4">
        <v>42907</v>
      </c>
      <c r="S64" s="26">
        <v>7.5333333333333323</v>
      </c>
    </row>
    <row r="65" spans="3:22" x14ac:dyDescent="0.3">
      <c r="C65" s="4">
        <v>42956</v>
      </c>
      <c r="D65" s="15">
        <v>0.23599999999999999</v>
      </c>
      <c r="E65" s="11"/>
      <c r="F65" s="4">
        <v>42998</v>
      </c>
      <c r="G65" s="15">
        <v>0.24199999999999999</v>
      </c>
      <c r="H65" s="11"/>
      <c r="I65" s="4">
        <v>42984</v>
      </c>
      <c r="J65" s="16">
        <v>8.9233333333333338</v>
      </c>
      <c r="K65" s="11"/>
      <c r="L65" s="4">
        <v>42928</v>
      </c>
      <c r="M65" s="16"/>
      <c r="N65" s="11"/>
      <c r="O65" s="4">
        <v>42984</v>
      </c>
      <c r="P65" s="24">
        <v>5.0150000000000006</v>
      </c>
      <c r="Q65" s="11"/>
      <c r="R65" s="4">
        <v>42928</v>
      </c>
      <c r="S65" s="26">
        <v>8.1333333333333346</v>
      </c>
    </row>
    <row r="66" spans="3:22" x14ac:dyDescent="0.3">
      <c r="C66" s="4">
        <v>42984</v>
      </c>
      <c r="D66" s="15">
        <v>0.155</v>
      </c>
      <c r="E66" s="11"/>
      <c r="F66" s="4">
        <v>43012</v>
      </c>
      <c r="G66" s="15">
        <v>7.4999999999999997E-2</v>
      </c>
      <c r="H66" s="11"/>
      <c r="I66" s="4">
        <v>42998</v>
      </c>
      <c r="J66" s="16">
        <v>5.47</v>
      </c>
      <c r="K66" s="11"/>
      <c r="L66" s="4">
        <v>42942</v>
      </c>
      <c r="M66" s="16"/>
      <c r="N66" s="11"/>
      <c r="O66" s="4">
        <v>42998</v>
      </c>
      <c r="P66" s="24">
        <v>6.165</v>
      </c>
      <c r="Q66" s="11"/>
      <c r="R66" s="4">
        <v>42942</v>
      </c>
      <c r="S66" s="26">
        <v>8</v>
      </c>
    </row>
    <row r="67" spans="3:22" x14ac:dyDescent="0.3">
      <c r="C67" s="4">
        <v>42998</v>
      </c>
      <c r="D67" s="15">
        <v>0.51400000000000001</v>
      </c>
      <c r="E67" s="11"/>
      <c r="F67" s="4">
        <v>43026</v>
      </c>
      <c r="G67" s="15">
        <v>7.4999999999999997E-2</v>
      </c>
      <c r="H67" s="11"/>
      <c r="I67" s="4">
        <v>43012</v>
      </c>
      <c r="J67" s="16">
        <v>9.1466666666666665</v>
      </c>
      <c r="K67" s="11"/>
      <c r="L67" s="4">
        <v>42956</v>
      </c>
      <c r="M67" s="16"/>
      <c r="N67" s="11"/>
      <c r="O67" s="4">
        <v>43012</v>
      </c>
      <c r="P67" s="24">
        <v>4.165</v>
      </c>
      <c r="Q67" s="11"/>
      <c r="R67" s="4">
        <v>42956</v>
      </c>
      <c r="S67" s="26">
        <v>8.9666666666666668</v>
      </c>
    </row>
    <row r="68" spans="3:22" x14ac:dyDescent="0.3">
      <c r="C68" s="4">
        <v>43026</v>
      </c>
      <c r="D68" s="15">
        <v>0.32200000000000001</v>
      </c>
      <c r="E68" s="11"/>
      <c r="F68" s="4">
        <v>43040</v>
      </c>
      <c r="G68" s="15">
        <v>0.441</v>
      </c>
      <c r="H68" s="11"/>
      <c r="I68" s="4">
        <v>43026</v>
      </c>
      <c r="J68" s="16">
        <v>9.7366666666666664</v>
      </c>
      <c r="K68" s="11"/>
      <c r="L68" s="4">
        <v>42970</v>
      </c>
      <c r="M68" s="16"/>
      <c r="N68" s="11"/>
      <c r="O68" s="4">
        <v>43026</v>
      </c>
      <c r="P68" s="24">
        <v>3.03</v>
      </c>
      <c r="Q68" s="11"/>
      <c r="R68" s="4">
        <v>42970</v>
      </c>
      <c r="S68" s="26">
        <v>8.9666666666666668</v>
      </c>
    </row>
    <row r="69" spans="3:22" x14ac:dyDescent="0.3">
      <c r="C69" s="4">
        <v>43040</v>
      </c>
      <c r="D69" s="15">
        <v>0.77700000000000002</v>
      </c>
      <c r="E69" s="11"/>
      <c r="F69" s="4">
        <v>43052</v>
      </c>
      <c r="G69" s="15">
        <v>0.45900000000000002</v>
      </c>
      <c r="H69" s="11"/>
      <c r="I69" s="4">
        <v>43040</v>
      </c>
      <c r="J69" s="16">
        <v>5.4866666666666672</v>
      </c>
      <c r="K69" s="11"/>
      <c r="L69" s="4">
        <v>42984</v>
      </c>
      <c r="M69" s="16"/>
      <c r="N69" s="11"/>
      <c r="O69" s="4">
        <v>43040</v>
      </c>
      <c r="P69" s="24">
        <v>4.6199999999999992</v>
      </c>
      <c r="Q69" s="11"/>
      <c r="R69" s="4">
        <v>42984</v>
      </c>
      <c r="S69" s="26">
        <v>8.3000000000000007</v>
      </c>
    </row>
    <row r="70" spans="3:22" x14ac:dyDescent="0.3">
      <c r="C70" s="4">
        <v>43052</v>
      </c>
      <c r="D70" s="15">
        <v>0.57899999999999996</v>
      </c>
      <c r="E70" s="11"/>
      <c r="F70" s="5">
        <v>43075</v>
      </c>
      <c r="G70" s="15">
        <v>0.44</v>
      </c>
      <c r="H70" s="11"/>
      <c r="I70" s="4">
        <v>43052</v>
      </c>
      <c r="J70" s="16">
        <v>15.306666666666667</v>
      </c>
      <c r="K70" s="11"/>
      <c r="L70" s="4">
        <v>42998</v>
      </c>
      <c r="M70" s="15"/>
      <c r="N70" s="11"/>
      <c r="O70" s="4">
        <v>43052</v>
      </c>
      <c r="P70" s="24">
        <v>7.1050000000000004</v>
      </c>
      <c r="Q70" s="11"/>
      <c r="R70" s="4">
        <v>42998</v>
      </c>
      <c r="S70" s="26">
        <v>7.5999999999999988</v>
      </c>
    </row>
    <row r="71" spans="3:22" x14ac:dyDescent="0.3">
      <c r="C71" s="5">
        <v>43075</v>
      </c>
      <c r="D71" s="15">
        <v>0.35799999999999998</v>
      </c>
      <c r="E71" s="11"/>
      <c r="F71" s="11"/>
      <c r="G71" s="11"/>
      <c r="H71" s="11"/>
      <c r="I71" s="5">
        <v>43075</v>
      </c>
      <c r="J71" s="16">
        <v>8.4166666666666661</v>
      </c>
      <c r="K71" s="11"/>
      <c r="L71" s="4">
        <v>43012</v>
      </c>
      <c r="M71" s="15"/>
      <c r="N71" s="11"/>
      <c r="O71" s="5">
        <v>43075</v>
      </c>
      <c r="P71" s="24">
        <v>6.07</v>
      </c>
      <c r="Q71" s="11"/>
      <c r="R71" s="4">
        <v>43012</v>
      </c>
      <c r="S71" s="26">
        <v>7.9666666666666659</v>
      </c>
    </row>
    <row r="72" spans="3:22" x14ac:dyDescent="0.3">
      <c r="C72" s="11"/>
      <c r="D72" s="11"/>
      <c r="E72" s="11"/>
      <c r="F72" s="11"/>
      <c r="G72" s="11"/>
      <c r="H72" s="11"/>
      <c r="I72" s="4">
        <v>43089</v>
      </c>
      <c r="J72" s="16">
        <v>15.933333333333332</v>
      </c>
      <c r="K72" s="11"/>
      <c r="L72" s="4">
        <v>43026</v>
      </c>
      <c r="M72" s="15"/>
      <c r="N72" s="11"/>
      <c r="O72" s="4">
        <v>43089</v>
      </c>
      <c r="P72" s="24">
        <v>13.805</v>
      </c>
      <c r="Q72" s="11"/>
      <c r="R72" s="4">
        <v>43026</v>
      </c>
      <c r="S72" s="26">
        <v>8</v>
      </c>
    </row>
    <row r="73" spans="3:22" x14ac:dyDescent="0.3">
      <c r="C73" s="11"/>
      <c r="D73" s="11"/>
      <c r="E73" s="11"/>
      <c r="F73" s="4"/>
      <c r="G73" s="25"/>
      <c r="H73" s="11"/>
      <c r="I73" s="11"/>
      <c r="J73" s="11"/>
      <c r="K73" s="11"/>
      <c r="L73" s="4">
        <v>43040</v>
      </c>
      <c r="M73" s="15"/>
      <c r="N73" s="11"/>
      <c r="O73" s="11"/>
      <c r="P73" s="11"/>
      <c r="Q73" s="11"/>
      <c r="R73" s="4">
        <v>43040</v>
      </c>
      <c r="S73" s="26">
        <v>7.3666666666666671</v>
      </c>
    </row>
    <row r="74" spans="3:22" x14ac:dyDescent="0.3">
      <c r="C74" s="4"/>
      <c r="D74" s="25"/>
      <c r="E74" s="11"/>
      <c r="F74" s="11"/>
      <c r="G74" s="11"/>
      <c r="H74" s="11"/>
      <c r="I74" s="11"/>
      <c r="J74" s="11"/>
      <c r="K74" s="11"/>
      <c r="L74" s="4">
        <v>43052</v>
      </c>
      <c r="M74" s="15"/>
      <c r="N74" s="11"/>
      <c r="O74" s="11"/>
      <c r="P74" s="11"/>
      <c r="Q74" s="11"/>
      <c r="R74" s="4">
        <v>43052</v>
      </c>
      <c r="S74" s="26">
        <v>7.5666666666666664</v>
      </c>
    </row>
    <row r="75" spans="3:22" x14ac:dyDescent="0.3">
      <c r="C75" s="11"/>
      <c r="D75" s="11"/>
      <c r="E75" s="11"/>
      <c r="F75" s="11"/>
      <c r="G75" s="11"/>
      <c r="H75" s="11"/>
      <c r="I75" s="11"/>
      <c r="J75" s="11"/>
      <c r="K75" s="11"/>
      <c r="L75" s="5">
        <v>43075</v>
      </c>
      <c r="M75" s="15"/>
      <c r="N75" s="11"/>
      <c r="O75" s="11"/>
      <c r="P75" s="11"/>
      <c r="Q75" s="11"/>
      <c r="R75" s="5">
        <v>43075</v>
      </c>
      <c r="S75" s="26">
        <v>7.4333333333333336</v>
      </c>
    </row>
    <row r="76" spans="3:22" x14ac:dyDescent="0.3">
      <c r="C76" s="11"/>
      <c r="D76" s="11"/>
      <c r="E76" s="11"/>
      <c r="F76" s="11"/>
      <c r="G76" s="11"/>
      <c r="H76" s="11"/>
      <c r="I76" s="11"/>
      <c r="J76" s="11"/>
      <c r="K76" s="11"/>
      <c r="L76" s="4">
        <v>43089</v>
      </c>
      <c r="M76" s="15"/>
      <c r="N76" s="11"/>
      <c r="O76" s="11"/>
      <c r="P76" s="11"/>
      <c r="Q76" s="11"/>
      <c r="R76" s="4">
        <v>43089</v>
      </c>
      <c r="S76" s="26">
        <v>7.7666666666666666</v>
      </c>
    </row>
    <row r="77" spans="3:22" x14ac:dyDescent="0.3">
      <c r="C77" s="27">
        <v>43124</v>
      </c>
      <c r="D77" s="1">
        <v>0.56299999999999994</v>
      </c>
      <c r="F77" s="27">
        <v>43124</v>
      </c>
      <c r="G77" s="1">
        <v>0.86099999999999999</v>
      </c>
      <c r="I77" s="27">
        <v>43124</v>
      </c>
      <c r="J77">
        <v>11.473333333333334</v>
      </c>
      <c r="O77" s="27">
        <v>43124</v>
      </c>
      <c r="P77">
        <v>4.13</v>
      </c>
      <c r="U77" s="27">
        <v>43124</v>
      </c>
      <c r="V77" s="35">
        <v>0.11799999999999999</v>
      </c>
    </row>
    <row r="78" spans="3:22" x14ac:dyDescent="0.3">
      <c r="C78" s="27">
        <v>43138</v>
      </c>
      <c r="D78" s="31">
        <v>0.72799999999999998</v>
      </c>
      <c r="F78" s="27">
        <v>43138</v>
      </c>
      <c r="G78" s="31">
        <v>1.1000000000000001</v>
      </c>
      <c r="I78" s="27">
        <v>43138</v>
      </c>
      <c r="J78">
        <v>11.783333333333333</v>
      </c>
      <c r="L78" s="27">
        <v>43124</v>
      </c>
      <c r="M78">
        <v>773.33333333333337</v>
      </c>
      <c r="O78" s="27">
        <v>43138</v>
      </c>
      <c r="P78">
        <v>9.65</v>
      </c>
      <c r="R78" s="27">
        <v>43124</v>
      </c>
      <c r="S78">
        <v>7.8666666666666671</v>
      </c>
      <c r="U78" s="27">
        <v>43138</v>
      </c>
      <c r="V78" s="35">
        <v>0.19400000000000001</v>
      </c>
    </row>
    <row r="79" spans="3:22" x14ac:dyDescent="0.3">
      <c r="C79" s="27">
        <v>43152</v>
      </c>
      <c r="D79" s="39">
        <v>1.01</v>
      </c>
      <c r="F79" s="27">
        <v>43181</v>
      </c>
      <c r="G79" s="31">
        <v>0.218</v>
      </c>
      <c r="I79" s="27">
        <v>43152</v>
      </c>
      <c r="J79">
        <v>12.229999999999999</v>
      </c>
      <c r="L79" s="27">
        <v>43152</v>
      </c>
      <c r="M79">
        <v>2233.3333333333335</v>
      </c>
      <c r="O79" s="27">
        <v>43152</v>
      </c>
      <c r="P79">
        <f>AVERAGE(6.23,6.54)</f>
        <v>6.3849999999999998</v>
      </c>
      <c r="R79" s="27">
        <v>43138</v>
      </c>
      <c r="S79">
        <v>7.833333333333333</v>
      </c>
      <c r="U79" s="27">
        <v>43181</v>
      </c>
      <c r="V79" s="35">
        <v>6.3E-2</v>
      </c>
    </row>
    <row r="80" spans="3:22" x14ac:dyDescent="0.3">
      <c r="C80" s="27">
        <v>43181</v>
      </c>
      <c r="D80" s="1">
        <v>0.73099999999999998</v>
      </c>
      <c r="F80" s="27">
        <v>43194</v>
      </c>
      <c r="G80" s="31">
        <v>0.25700000000000001</v>
      </c>
      <c r="I80" s="27">
        <v>43181</v>
      </c>
      <c r="J80">
        <v>14.063333333333333</v>
      </c>
      <c r="L80" s="27">
        <v>43181</v>
      </c>
      <c r="M80">
        <v>1242.3333333333333</v>
      </c>
      <c r="O80" s="27">
        <v>43181</v>
      </c>
      <c r="P80">
        <v>6.61</v>
      </c>
      <c r="R80" s="27">
        <v>43152</v>
      </c>
      <c r="S80">
        <v>7.5666666666666664</v>
      </c>
      <c r="U80" s="27">
        <v>43194</v>
      </c>
      <c r="V80" s="35">
        <v>7.2999999999999995E-2</v>
      </c>
    </row>
    <row r="81" spans="3:22" x14ac:dyDescent="0.3">
      <c r="C81" s="27">
        <v>43194</v>
      </c>
      <c r="D81" s="1">
        <v>0.91</v>
      </c>
      <c r="F81" s="27">
        <v>43208</v>
      </c>
      <c r="G81" s="31">
        <v>1.32</v>
      </c>
      <c r="I81" s="27">
        <v>43194</v>
      </c>
      <c r="J81">
        <v>11.5</v>
      </c>
      <c r="L81" s="27">
        <v>43194</v>
      </c>
      <c r="M81">
        <v>1238.6666666666667</v>
      </c>
      <c r="O81" s="27">
        <v>43194</v>
      </c>
      <c r="P81">
        <v>7.38</v>
      </c>
      <c r="R81" s="27">
        <v>43181</v>
      </c>
      <c r="S81">
        <v>8.0666666666666682</v>
      </c>
      <c r="U81" s="27">
        <v>43236</v>
      </c>
      <c r="V81" s="36">
        <v>0.129</v>
      </c>
    </row>
    <row r="82" spans="3:22" x14ac:dyDescent="0.3">
      <c r="C82" s="27">
        <v>43208</v>
      </c>
      <c r="D82" s="1">
        <v>1.99</v>
      </c>
      <c r="F82" s="27">
        <v>43236</v>
      </c>
      <c r="G82" s="32">
        <v>1.2</v>
      </c>
      <c r="I82" s="27">
        <v>43208</v>
      </c>
      <c r="J82">
        <v>9.8766666666666669</v>
      </c>
      <c r="L82" s="27">
        <v>43208</v>
      </c>
      <c r="M82">
        <v>429.4666666666667</v>
      </c>
      <c r="O82" s="27">
        <v>43222</v>
      </c>
      <c r="P82">
        <f>AVERAGE(7.2,5.95)</f>
        <v>6.5750000000000002</v>
      </c>
      <c r="R82" s="27">
        <v>43194</v>
      </c>
      <c r="S82">
        <v>7.7</v>
      </c>
      <c r="U82" s="27">
        <v>43257</v>
      </c>
      <c r="V82" s="37">
        <v>0.378</v>
      </c>
    </row>
    <row r="83" spans="3:22" x14ac:dyDescent="0.3">
      <c r="C83" s="27">
        <v>43222</v>
      </c>
      <c r="D83" s="1">
        <v>0.66149999999999998</v>
      </c>
      <c r="F83" s="27">
        <v>43257</v>
      </c>
      <c r="G83" s="33">
        <v>0.32200000000000001</v>
      </c>
      <c r="I83" s="27">
        <v>43222</v>
      </c>
      <c r="J83">
        <v>15.656666666666666</v>
      </c>
      <c r="L83" s="27">
        <v>43222</v>
      </c>
      <c r="M83">
        <v>878.33333333333337</v>
      </c>
      <c r="O83" s="27">
        <v>43236</v>
      </c>
      <c r="P83">
        <v>5.82</v>
      </c>
      <c r="R83" s="27">
        <v>43208</v>
      </c>
      <c r="S83">
        <v>7.4666666666666659</v>
      </c>
      <c r="U83" s="27">
        <v>43271</v>
      </c>
      <c r="V83" s="37">
        <v>0.122</v>
      </c>
    </row>
    <row r="84" spans="3:22" x14ac:dyDescent="0.3">
      <c r="C84" s="27">
        <v>43236</v>
      </c>
      <c r="D84" s="32">
        <v>0.57799999999999996</v>
      </c>
      <c r="F84" s="27">
        <v>43271</v>
      </c>
      <c r="G84" s="33">
        <v>0.32200000000000001</v>
      </c>
      <c r="I84" s="27">
        <v>43236</v>
      </c>
      <c r="J84">
        <v>9.6066666666666674</v>
      </c>
      <c r="L84" s="27">
        <v>43236</v>
      </c>
      <c r="M84">
        <v>1031.6666666666667</v>
      </c>
      <c r="O84" s="27">
        <v>43257</v>
      </c>
      <c r="P84">
        <v>3.59</v>
      </c>
      <c r="R84" s="27">
        <v>43222</v>
      </c>
      <c r="S84">
        <v>9.2666666666666675</v>
      </c>
      <c r="U84" s="27">
        <v>43306</v>
      </c>
      <c r="V84" s="37">
        <v>0.19</v>
      </c>
    </row>
    <row r="85" spans="3:22" x14ac:dyDescent="0.3">
      <c r="C85" s="27">
        <v>43257</v>
      </c>
      <c r="D85" s="33">
        <v>7.0000000000000007E-2</v>
      </c>
      <c r="F85" s="27">
        <v>43292</v>
      </c>
      <c r="G85" s="32">
        <v>0.20450000000000002</v>
      </c>
      <c r="I85" s="27">
        <v>43257</v>
      </c>
      <c r="J85">
        <v>10.726666666666667</v>
      </c>
      <c r="L85" s="27">
        <v>43257</v>
      </c>
      <c r="M85">
        <v>832</v>
      </c>
      <c r="O85" s="27">
        <v>43271</v>
      </c>
      <c r="P85">
        <v>2.82</v>
      </c>
      <c r="R85" s="27">
        <v>43236</v>
      </c>
      <c r="S85">
        <v>7.6333333333333329</v>
      </c>
      <c r="U85" s="27">
        <v>43334</v>
      </c>
      <c r="V85" s="37">
        <v>0.22900000000000001</v>
      </c>
    </row>
    <row r="86" spans="3:22" x14ac:dyDescent="0.3">
      <c r="C86" s="27">
        <v>43271</v>
      </c>
      <c r="D86" s="33">
        <v>0.21099999999999999</v>
      </c>
      <c r="F86" s="27">
        <v>43334</v>
      </c>
      <c r="G86" s="33">
        <v>0.91</v>
      </c>
      <c r="I86" s="27">
        <v>43271</v>
      </c>
      <c r="J86">
        <v>5.6966666666666663</v>
      </c>
      <c r="L86" s="27">
        <v>43271</v>
      </c>
      <c r="M86">
        <v>1037.3333333333333</v>
      </c>
      <c r="O86" s="27">
        <v>43306</v>
      </c>
      <c r="P86">
        <v>10</v>
      </c>
      <c r="R86" s="27">
        <v>43257</v>
      </c>
      <c r="S86">
        <v>8.3666666666666671</v>
      </c>
      <c r="U86" s="27">
        <v>43348</v>
      </c>
      <c r="V86" s="37">
        <v>9.1999999999999998E-2</v>
      </c>
    </row>
    <row r="87" spans="3:22" x14ac:dyDescent="0.3">
      <c r="C87" s="27">
        <v>43292</v>
      </c>
      <c r="D87" s="32">
        <v>0.27550000000000002</v>
      </c>
      <c r="F87" s="27">
        <v>43348</v>
      </c>
      <c r="G87" s="33">
        <v>0.16500000000000001</v>
      </c>
      <c r="I87" s="27">
        <v>43292</v>
      </c>
      <c r="J87">
        <v>8.1566666666666681</v>
      </c>
      <c r="L87" s="27">
        <v>43292</v>
      </c>
      <c r="M87">
        <v>1093.6666666666667</v>
      </c>
      <c r="O87" s="27">
        <v>43334</v>
      </c>
      <c r="P87">
        <v>2.93</v>
      </c>
      <c r="R87" s="27">
        <v>43271</v>
      </c>
      <c r="S87">
        <v>7.8666666666666671</v>
      </c>
      <c r="U87" s="27">
        <v>43362</v>
      </c>
      <c r="V87" s="37">
        <v>0.11700000000000001</v>
      </c>
    </row>
    <row r="88" spans="3:22" x14ac:dyDescent="0.3">
      <c r="C88" s="27">
        <v>43306</v>
      </c>
      <c r="D88" s="33">
        <v>0.314</v>
      </c>
      <c r="F88" s="27">
        <v>43362</v>
      </c>
      <c r="G88" s="33">
        <v>0.29299999999999998</v>
      </c>
      <c r="I88" s="27">
        <v>43306</v>
      </c>
      <c r="J88">
        <v>3.2666666666666671</v>
      </c>
      <c r="L88" s="27">
        <v>43306</v>
      </c>
      <c r="M88">
        <v>651.33333333333337</v>
      </c>
      <c r="O88" s="27">
        <v>43348</v>
      </c>
      <c r="P88">
        <v>5.9050000000000002</v>
      </c>
      <c r="R88" s="27">
        <v>43292</v>
      </c>
      <c r="S88">
        <v>8.5</v>
      </c>
      <c r="U88" s="27">
        <v>43376</v>
      </c>
      <c r="V88" s="37">
        <v>0.60599999999999998</v>
      </c>
    </row>
    <row r="89" spans="3:22" x14ac:dyDescent="0.3">
      <c r="C89" s="27">
        <v>43334</v>
      </c>
      <c r="D89" s="33">
        <v>0.73899999999999999</v>
      </c>
      <c r="F89" s="27">
        <v>43376</v>
      </c>
      <c r="G89" s="33">
        <v>0.253</v>
      </c>
      <c r="I89" s="27">
        <v>43334</v>
      </c>
      <c r="J89">
        <v>4.63</v>
      </c>
      <c r="L89" s="27">
        <v>43334</v>
      </c>
      <c r="M89">
        <v>656</v>
      </c>
      <c r="O89" s="27">
        <v>43362</v>
      </c>
      <c r="P89">
        <v>2.99</v>
      </c>
      <c r="R89" s="27">
        <v>43306</v>
      </c>
      <c r="S89">
        <v>7.3</v>
      </c>
      <c r="U89" s="27">
        <v>43390</v>
      </c>
      <c r="V89" s="37">
        <v>0.17199999999999999</v>
      </c>
    </row>
    <row r="90" spans="3:22" x14ac:dyDescent="0.3">
      <c r="C90" s="27">
        <v>43348</v>
      </c>
      <c r="D90" s="33">
        <v>0.28100000000000003</v>
      </c>
      <c r="F90" s="27">
        <v>43390</v>
      </c>
      <c r="G90" s="33">
        <v>0.113</v>
      </c>
      <c r="I90" s="27">
        <v>43348</v>
      </c>
      <c r="J90">
        <v>5.3033333333333337</v>
      </c>
      <c r="L90" s="27">
        <v>43348</v>
      </c>
      <c r="M90">
        <v>722</v>
      </c>
      <c r="O90" s="27">
        <v>43376</v>
      </c>
      <c r="P90">
        <v>3.0649999999999999</v>
      </c>
      <c r="R90" s="27">
        <v>43334</v>
      </c>
      <c r="S90">
        <v>7.5</v>
      </c>
      <c r="U90" s="27">
        <v>43418</v>
      </c>
      <c r="V90" s="37">
        <v>0.106</v>
      </c>
    </row>
    <row r="91" spans="3:22" x14ac:dyDescent="0.3">
      <c r="C91" s="27">
        <v>43362</v>
      </c>
      <c r="D91" s="33">
        <v>0.58199999999999996</v>
      </c>
      <c r="F91" s="27">
        <v>43418</v>
      </c>
      <c r="G91" s="33">
        <v>0.115</v>
      </c>
      <c r="I91" s="27">
        <v>43362</v>
      </c>
      <c r="J91">
        <v>4.5233333333333334</v>
      </c>
      <c r="L91" s="27">
        <v>43362</v>
      </c>
      <c r="M91">
        <v>705.33333333333337</v>
      </c>
      <c r="O91" s="27">
        <v>43390</v>
      </c>
      <c r="P91">
        <v>3.03</v>
      </c>
      <c r="R91" s="27">
        <v>43348</v>
      </c>
      <c r="S91">
        <v>7.5333333333333341</v>
      </c>
      <c r="U91" s="27">
        <v>43432</v>
      </c>
      <c r="V91" s="37">
        <v>0.11</v>
      </c>
    </row>
    <row r="92" spans="3:22" x14ac:dyDescent="0.3">
      <c r="C92" s="27">
        <v>43376</v>
      </c>
      <c r="D92" s="33">
        <v>1.25</v>
      </c>
      <c r="F92" s="27">
        <v>43432</v>
      </c>
      <c r="G92" s="33">
        <v>0.11599999999999999</v>
      </c>
      <c r="I92" s="27">
        <v>43376</v>
      </c>
      <c r="J92">
        <v>5.1833333333333336</v>
      </c>
      <c r="L92" s="27">
        <v>43376</v>
      </c>
      <c r="M92">
        <v>592.33333333333337</v>
      </c>
      <c r="O92" s="27">
        <v>43418</v>
      </c>
      <c r="P92">
        <v>3.07</v>
      </c>
      <c r="R92" s="27">
        <v>43362</v>
      </c>
      <c r="S92">
        <v>7.4666666666666659</v>
      </c>
      <c r="U92" s="27">
        <v>43446</v>
      </c>
      <c r="V92" s="28"/>
    </row>
    <row r="93" spans="3:22" x14ac:dyDescent="0.3">
      <c r="C93" s="27">
        <v>43390</v>
      </c>
      <c r="D93" s="33">
        <v>0.94199999999999995</v>
      </c>
      <c r="I93" s="27">
        <v>43390</v>
      </c>
      <c r="J93">
        <v>7.0666666666666664</v>
      </c>
      <c r="L93" s="27">
        <v>43390</v>
      </c>
      <c r="M93">
        <v>686.66666666666663</v>
      </c>
      <c r="O93" s="27">
        <v>43432</v>
      </c>
      <c r="P93">
        <v>3.07</v>
      </c>
      <c r="R93" s="27">
        <v>43376</v>
      </c>
      <c r="S93">
        <v>7.5666666666666664</v>
      </c>
    </row>
    <row r="94" spans="3:22" x14ac:dyDescent="0.3">
      <c r="C94" s="27">
        <v>43418</v>
      </c>
      <c r="D94" s="33">
        <v>8.4000000000000005E-2</v>
      </c>
      <c r="I94" s="27">
        <v>43418</v>
      </c>
      <c r="J94">
        <v>10.383333333333335</v>
      </c>
      <c r="L94" s="27">
        <v>43418</v>
      </c>
      <c r="M94">
        <v>443.23333333333335</v>
      </c>
      <c r="O94" s="27">
        <v>43446</v>
      </c>
      <c r="R94" s="27">
        <v>43390</v>
      </c>
      <c r="S94">
        <v>7.4333333333333336</v>
      </c>
    </row>
    <row r="95" spans="3:22" x14ac:dyDescent="0.3">
      <c r="C95" s="27">
        <v>43432</v>
      </c>
      <c r="D95" s="33">
        <v>9.5000000000000001E-2</v>
      </c>
      <c r="I95" s="27">
        <v>43432</v>
      </c>
      <c r="J95">
        <v>6.5633333333333335</v>
      </c>
      <c r="L95" s="27">
        <v>43432</v>
      </c>
      <c r="M95">
        <v>444.06666666666661</v>
      </c>
      <c r="R95" s="27">
        <v>43418</v>
      </c>
      <c r="S95">
        <v>7.2666666666666657</v>
      </c>
    </row>
    <row r="96" spans="3:22" x14ac:dyDescent="0.3">
      <c r="C96" s="27">
        <v>43446</v>
      </c>
      <c r="D96" s="28"/>
      <c r="I96" s="27">
        <v>43446</v>
      </c>
      <c r="J96">
        <v>9.4033333333333342</v>
      </c>
      <c r="L96" s="27">
        <v>43446</v>
      </c>
      <c r="M96">
        <v>582.66666666666663</v>
      </c>
      <c r="R96" s="27">
        <v>43432</v>
      </c>
      <c r="S96">
        <v>7.2333333333333334</v>
      </c>
    </row>
    <row r="97" spans="1:22" x14ac:dyDescent="0.3">
      <c r="A97" s="7"/>
      <c r="B97" s="7"/>
      <c r="C97" s="7"/>
      <c r="D97" s="7"/>
      <c r="E97" s="7"/>
      <c r="F97" s="7"/>
      <c r="G97" s="7"/>
      <c r="H97" s="7"/>
      <c r="I97" s="7"/>
      <c r="J97" s="7"/>
      <c r="K97" s="7"/>
      <c r="L97" s="7"/>
      <c r="M97" s="7"/>
      <c r="N97" s="7"/>
      <c r="O97" s="7"/>
      <c r="P97" s="7"/>
      <c r="Q97" s="7"/>
      <c r="R97" s="27">
        <v>43446</v>
      </c>
      <c r="S97" s="7">
        <v>7.8</v>
      </c>
      <c r="T97" s="7"/>
      <c r="U97" s="7"/>
      <c r="V97" s="7"/>
    </row>
    <row r="98" spans="1:22" x14ac:dyDescent="0.3">
      <c r="A98" s="7"/>
      <c r="B98" s="7"/>
      <c r="C98" s="7"/>
      <c r="D98" s="7"/>
      <c r="E98" s="7"/>
      <c r="F98" s="7"/>
      <c r="G98" s="7"/>
      <c r="H98" s="7"/>
      <c r="I98" s="7"/>
      <c r="J98" s="7"/>
      <c r="K98" s="7"/>
      <c r="L98" s="7"/>
      <c r="M98" s="7"/>
      <c r="N98" s="7"/>
      <c r="O98" s="7"/>
      <c r="P98" s="7"/>
      <c r="Q98" s="7"/>
      <c r="R98" s="7"/>
      <c r="S98" s="7"/>
      <c r="T98" s="7"/>
      <c r="U98" s="7"/>
      <c r="V98" s="7"/>
    </row>
    <row r="99" spans="1:22" x14ac:dyDescent="0.3">
      <c r="A99" s="7"/>
      <c r="B99" s="7"/>
      <c r="C99" s="44">
        <v>43496</v>
      </c>
      <c r="D99" s="45">
        <v>1.47</v>
      </c>
      <c r="E99" s="7"/>
      <c r="F99" s="44">
        <v>43496</v>
      </c>
      <c r="G99" s="45">
        <v>0.34300000000000003</v>
      </c>
      <c r="H99" s="7"/>
      <c r="I99" s="44">
        <v>43496</v>
      </c>
      <c r="J99" s="45">
        <v>11.2</v>
      </c>
      <c r="K99" s="7"/>
      <c r="L99" s="44">
        <v>43496</v>
      </c>
      <c r="M99" s="7">
        <v>668</v>
      </c>
      <c r="N99" s="7"/>
      <c r="O99" s="44">
        <v>43496</v>
      </c>
      <c r="P99" s="45">
        <v>3.5449999999999999</v>
      </c>
      <c r="Q99" s="7"/>
      <c r="R99" s="44">
        <v>43496</v>
      </c>
      <c r="S99" s="45">
        <v>7.8333333329999997</v>
      </c>
      <c r="T99" s="7"/>
      <c r="U99" s="44">
        <v>43496</v>
      </c>
      <c r="V99" s="45">
        <v>0.31900000000000001</v>
      </c>
    </row>
    <row r="100" spans="1:22" x14ac:dyDescent="0.3">
      <c r="A100" s="7"/>
      <c r="B100" s="7"/>
      <c r="C100" s="44">
        <v>43510</v>
      </c>
      <c r="D100" s="45">
        <v>1.24</v>
      </c>
      <c r="E100" s="7"/>
      <c r="F100" s="44">
        <v>43510</v>
      </c>
      <c r="G100" s="45">
        <v>0.21099999999999999</v>
      </c>
      <c r="H100" s="7"/>
      <c r="I100" s="44">
        <v>43510</v>
      </c>
      <c r="J100" s="45">
        <v>12.88666667</v>
      </c>
      <c r="K100" s="7"/>
      <c r="L100" s="44">
        <v>43510</v>
      </c>
      <c r="M100" s="7">
        <v>1094.666667</v>
      </c>
      <c r="N100" s="7"/>
      <c r="O100" s="44">
        <v>43510</v>
      </c>
      <c r="P100" s="45">
        <v>3.9</v>
      </c>
      <c r="Q100" s="7"/>
      <c r="R100" s="44">
        <v>43510</v>
      </c>
      <c r="S100" s="45">
        <v>7.6</v>
      </c>
      <c r="T100" s="7"/>
      <c r="U100" s="44">
        <v>43510</v>
      </c>
      <c r="V100" s="45">
        <v>7.1999999999999995E-2</v>
      </c>
    </row>
    <row r="101" spans="1:22" x14ac:dyDescent="0.3">
      <c r="A101" s="7"/>
      <c r="B101" s="7"/>
      <c r="C101" s="44">
        <v>43524</v>
      </c>
      <c r="D101" s="45">
        <v>0.746</v>
      </c>
      <c r="E101" s="7"/>
      <c r="F101" s="44">
        <v>43524</v>
      </c>
      <c r="G101" s="45">
        <v>0.23</v>
      </c>
      <c r="H101" s="7"/>
      <c r="I101" s="44">
        <v>43524</v>
      </c>
      <c r="J101" s="45">
        <v>14.016666669999999</v>
      </c>
      <c r="K101" s="7"/>
      <c r="L101" s="44">
        <v>43524</v>
      </c>
      <c r="M101" s="7">
        <v>863.33333329999994</v>
      </c>
      <c r="N101" s="7"/>
      <c r="O101" s="44">
        <v>43524</v>
      </c>
      <c r="P101" s="45">
        <v>3.2349999999999999</v>
      </c>
      <c r="Q101" s="7"/>
      <c r="R101" s="44">
        <v>43524</v>
      </c>
      <c r="S101" s="45">
        <v>7.8</v>
      </c>
      <c r="T101" s="7"/>
      <c r="U101" s="44">
        <v>43524</v>
      </c>
      <c r="V101" s="45">
        <v>4.4999999999999998E-2</v>
      </c>
    </row>
    <row r="102" spans="1:22" x14ac:dyDescent="0.3">
      <c r="A102" s="7"/>
      <c r="B102" s="7"/>
      <c r="C102" s="44">
        <v>43539</v>
      </c>
      <c r="D102" s="45">
        <v>0.67500000000000004</v>
      </c>
      <c r="E102" s="7"/>
      <c r="F102" s="44">
        <v>43539</v>
      </c>
      <c r="G102" s="45">
        <v>0.13200000000000001</v>
      </c>
      <c r="H102" s="7"/>
      <c r="I102" s="44">
        <v>43539</v>
      </c>
      <c r="J102" s="45">
        <v>13.6</v>
      </c>
      <c r="K102" s="7"/>
      <c r="L102" s="44">
        <v>43539</v>
      </c>
      <c r="M102" s="7">
        <v>1103.3333329999998</v>
      </c>
      <c r="N102" s="7"/>
      <c r="O102" s="44">
        <v>43539</v>
      </c>
      <c r="P102" s="45">
        <v>3.1</v>
      </c>
      <c r="Q102" s="7"/>
      <c r="R102" s="44">
        <v>43539</v>
      </c>
      <c r="S102" s="45">
        <v>7.8</v>
      </c>
      <c r="T102" s="7"/>
      <c r="U102" s="44">
        <v>43539</v>
      </c>
      <c r="V102" s="45">
        <v>2.5000000000000001E-2</v>
      </c>
    </row>
    <row r="103" spans="1:22" x14ac:dyDescent="0.3">
      <c r="A103" s="7"/>
      <c r="B103" s="7"/>
      <c r="C103" s="44">
        <v>43556</v>
      </c>
      <c r="D103" s="45">
        <v>0.79500000000000004</v>
      </c>
      <c r="E103" s="7"/>
      <c r="F103" s="44">
        <v>43556</v>
      </c>
      <c r="G103" s="45">
        <v>0.191</v>
      </c>
      <c r="H103" s="7"/>
      <c r="I103" s="44">
        <v>43556</v>
      </c>
      <c r="J103" s="45">
        <v>13.126666670000001</v>
      </c>
      <c r="K103" s="7"/>
      <c r="L103" s="44">
        <v>43556</v>
      </c>
      <c r="M103" s="7">
        <v>721.66666670000006</v>
      </c>
      <c r="N103" s="7"/>
      <c r="O103" s="44">
        <v>43556</v>
      </c>
      <c r="P103" s="45">
        <v>2.95</v>
      </c>
      <c r="Q103" s="7"/>
      <c r="R103" s="44">
        <v>43556</v>
      </c>
      <c r="S103" s="45">
        <v>8.3333333330000006</v>
      </c>
      <c r="T103" s="7"/>
      <c r="U103" s="44">
        <v>43556</v>
      </c>
      <c r="V103" s="45">
        <v>4.9000000000000002E-2</v>
      </c>
    </row>
    <row r="104" spans="1:22" x14ac:dyDescent="0.3">
      <c r="A104" s="7"/>
      <c r="B104" s="7"/>
      <c r="C104" s="44">
        <v>43571</v>
      </c>
      <c r="D104" s="45">
        <v>0.66</v>
      </c>
      <c r="E104" s="7"/>
      <c r="F104" s="44">
        <v>43571</v>
      </c>
      <c r="G104" s="45">
        <v>0.218</v>
      </c>
      <c r="H104" s="7"/>
      <c r="I104" s="44">
        <v>43571</v>
      </c>
      <c r="J104" s="45">
        <v>15.46</v>
      </c>
      <c r="K104" s="7"/>
      <c r="L104" s="44">
        <v>43571</v>
      </c>
      <c r="M104" s="7">
        <v>802.66666669999995</v>
      </c>
      <c r="N104" s="7"/>
      <c r="O104" s="44">
        <v>43571</v>
      </c>
      <c r="P104" s="45">
        <v>2.4849999999999999</v>
      </c>
      <c r="Q104" s="7"/>
      <c r="R104" s="44">
        <v>43571</v>
      </c>
      <c r="S104" s="45">
        <v>9</v>
      </c>
      <c r="T104" s="7"/>
      <c r="U104" s="44">
        <v>43571</v>
      </c>
      <c r="V104" s="45">
        <v>3.1E-2</v>
      </c>
    </row>
    <row r="105" spans="1:22" x14ac:dyDescent="0.3">
      <c r="A105" s="7"/>
      <c r="B105" s="7"/>
      <c r="C105" s="44">
        <v>43585</v>
      </c>
      <c r="D105" s="45">
        <v>0.78</v>
      </c>
      <c r="E105" s="7"/>
      <c r="F105" s="44">
        <v>43585</v>
      </c>
      <c r="G105" s="45">
        <v>0.40899999999999997</v>
      </c>
      <c r="H105" s="7"/>
      <c r="I105" s="44">
        <v>43585</v>
      </c>
      <c r="J105" s="45">
        <v>11.31</v>
      </c>
      <c r="K105" s="7"/>
      <c r="L105" s="44">
        <v>43585</v>
      </c>
      <c r="M105" s="7">
        <v>746.33333329999994</v>
      </c>
      <c r="N105" s="7"/>
      <c r="O105" s="44">
        <v>43585</v>
      </c>
      <c r="P105" s="45">
        <v>2.96</v>
      </c>
      <c r="Q105" s="7"/>
      <c r="R105" s="44">
        <v>43585</v>
      </c>
      <c r="S105" s="45">
        <v>8.1999999999999993</v>
      </c>
      <c r="T105" s="7"/>
      <c r="U105" s="44">
        <v>43585</v>
      </c>
      <c r="V105" s="45">
        <v>0.09</v>
      </c>
    </row>
    <row r="106" spans="1:22" x14ac:dyDescent="0.3">
      <c r="A106" s="7"/>
      <c r="B106" s="7"/>
      <c r="C106" s="44">
        <v>43599</v>
      </c>
      <c r="D106" s="45">
        <f>AVERAGE(0.893,0.937)</f>
        <v>0.91500000000000004</v>
      </c>
      <c r="E106" s="7"/>
      <c r="F106" s="44">
        <v>43599</v>
      </c>
      <c r="G106" s="45">
        <f>AVERAGE(0.214,0.196)</f>
        <v>0.20500000000000002</v>
      </c>
      <c r="H106" s="7"/>
      <c r="I106" s="44">
        <v>43599</v>
      </c>
      <c r="J106" s="45">
        <v>9.8133333329999992</v>
      </c>
      <c r="K106" s="7"/>
      <c r="L106" s="44">
        <v>43599</v>
      </c>
      <c r="M106" s="7">
        <v>629.33333329999994</v>
      </c>
      <c r="N106" s="7"/>
      <c r="O106" s="44">
        <v>43599</v>
      </c>
      <c r="P106" s="45">
        <v>3.09</v>
      </c>
      <c r="Q106" s="7"/>
      <c r="R106" s="44">
        <v>43599</v>
      </c>
      <c r="S106" s="45">
        <v>7.8333333329999997</v>
      </c>
      <c r="T106" s="7"/>
      <c r="U106" s="44">
        <v>43599</v>
      </c>
      <c r="V106" s="45">
        <f>AVERAGE(0.102,0.095)</f>
        <v>9.8500000000000004E-2</v>
      </c>
    </row>
    <row r="107" spans="1:22" x14ac:dyDescent="0.3">
      <c r="A107" s="7"/>
      <c r="B107" s="7"/>
      <c r="C107" s="44">
        <v>43608</v>
      </c>
      <c r="D107" s="45">
        <v>0.70799999999999996</v>
      </c>
      <c r="E107" s="7"/>
      <c r="F107" s="44">
        <v>43608</v>
      </c>
      <c r="G107" s="45">
        <v>0.23499999999999999</v>
      </c>
      <c r="H107" s="7"/>
      <c r="I107" s="44">
        <v>43608</v>
      </c>
      <c r="J107" s="45">
        <v>12.67333333</v>
      </c>
      <c r="K107" s="7"/>
      <c r="L107" s="44">
        <v>43608</v>
      </c>
      <c r="M107" s="7">
        <v>757</v>
      </c>
      <c r="N107" s="7"/>
      <c r="O107" s="44">
        <v>43608</v>
      </c>
      <c r="P107" s="45">
        <v>2.85</v>
      </c>
      <c r="Q107" s="7"/>
      <c r="R107" s="44">
        <v>43608</v>
      </c>
      <c r="S107" s="45">
        <v>8.3666666670000005</v>
      </c>
      <c r="T107" s="7"/>
      <c r="U107" s="44">
        <v>43608</v>
      </c>
      <c r="V107" s="45">
        <v>2.1000000000000001E-2</v>
      </c>
    </row>
    <row r="108" spans="1:22" x14ac:dyDescent="0.3">
      <c r="A108" s="7"/>
      <c r="B108" s="7"/>
      <c r="C108" s="44">
        <v>43629</v>
      </c>
      <c r="D108" s="45">
        <v>0.60699999999999998</v>
      </c>
      <c r="E108" s="7"/>
      <c r="F108" s="44">
        <v>43629</v>
      </c>
      <c r="G108" s="45">
        <v>0.28199999999999997</v>
      </c>
      <c r="H108" s="7"/>
      <c r="I108" s="44">
        <v>43629</v>
      </c>
      <c r="J108" s="7"/>
      <c r="K108" s="7"/>
      <c r="L108" s="44">
        <v>43629</v>
      </c>
      <c r="M108" s="7"/>
      <c r="N108" s="7"/>
      <c r="O108" s="44">
        <v>43629</v>
      </c>
      <c r="P108" s="45">
        <v>2.85</v>
      </c>
      <c r="Q108" s="7"/>
      <c r="R108" s="44">
        <v>43629</v>
      </c>
      <c r="S108" s="7"/>
      <c r="T108" s="7"/>
      <c r="U108" s="44">
        <v>43629</v>
      </c>
      <c r="V108" s="45">
        <v>0.127</v>
      </c>
    </row>
    <row r="109" spans="1:22" x14ac:dyDescent="0.3">
      <c r="A109" s="7"/>
      <c r="B109" s="7"/>
      <c r="C109" s="44">
        <v>43649</v>
      </c>
      <c r="D109" s="45">
        <v>0.30099999999999999</v>
      </c>
      <c r="E109" s="7"/>
      <c r="F109" s="44">
        <v>43649</v>
      </c>
      <c r="G109" s="45">
        <v>0.23100000000000001</v>
      </c>
      <c r="H109" s="7"/>
      <c r="I109" s="44">
        <v>43649</v>
      </c>
      <c r="J109" s="7"/>
      <c r="K109" s="7"/>
      <c r="L109" s="44">
        <v>43649</v>
      </c>
      <c r="M109" s="7"/>
      <c r="N109" s="7"/>
      <c r="O109" s="44">
        <v>43649</v>
      </c>
      <c r="P109" s="45">
        <v>2.65</v>
      </c>
      <c r="Q109" s="7"/>
      <c r="R109" s="44">
        <v>43649</v>
      </c>
      <c r="S109" s="7"/>
      <c r="T109" s="7"/>
      <c r="U109" s="44">
        <v>43649</v>
      </c>
      <c r="V109" s="45">
        <v>0.17</v>
      </c>
    </row>
    <row r="110" spans="1:22" x14ac:dyDescent="0.3">
      <c r="A110" s="7"/>
      <c r="B110" s="7"/>
      <c r="C110" s="44">
        <v>43665</v>
      </c>
      <c r="D110" s="45">
        <v>6.8000000000000005E-2</v>
      </c>
      <c r="E110" s="7"/>
      <c r="F110" s="44">
        <v>43665</v>
      </c>
      <c r="G110" s="45">
        <v>0.19700000000000001</v>
      </c>
      <c r="H110" s="7"/>
      <c r="I110" s="44">
        <v>43665</v>
      </c>
      <c r="J110" s="7"/>
      <c r="K110" s="7"/>
      <c r="L110" s="44">
        <v>43665</v>
      </c>
      <c r="M110" s="7"/>
      <c r="N110" s="7"/>
      <c r="O110" s="44">
        <v>43665</v>
      </c>
      <c r="P110" s="45">
        <v>2.2000000000000002</v>
      </c>
      <c r="Q110" s="7"/>
      <c r="R110" s="44">
        <v>43665</v>
      </c>
      <c r="S110" s="7"/>
      <c r="T110" s="7"/>
      <c r="U110" s="44">
        <v>43665</v>
      </c>
      <c r="V110" s="45">
        <v>8.4000000000000005E-2</v>
      </c>
    </row>
    <row r="111" spans="1:22" x14ac:dyDescent="0.3">
      <c r="A111" s="7"/>
      <c r="B111" s="7"/>
      <c r="C111" s="44">
        <v>43682</v>
      </c>
      <c r="D111" s="45">
        <v>0.48299999999999998</v>
      </c>
      <c r="E111" s="7"/>
      <c r="F111" s="44">
        <v>43682</v>
      </c>
      <c r="G111" s="45">
        <v>0.375</v>
      </c>
      <c r="H111" s="7"/>
      <c r="I111" s="44">
        <v>43682</v>
      </c>
      <c r="J111" s="7"/>
      <c r="K111" s="7"/>
      <c r="L111" s="44">
        <v>43682</v>
      </c>
      <c r="M111" s="7"/>
      <c r="N111" s="7"/>
      <c r="O111" s="44">
        <v>43682</v>
      </c>
      <c r="P111" s="45">
        <v>1.1000000000000001</v>
      </c>
      <c r="Q111" s="7"/>
      <c r="R111" s="44">
        <v>43682</v>
      </c>
      <c r="S111" s="7"/>
      <c r="T111" s="7"/>
      <c r="U111" s="44">
        <v>43682</v>
      </c>
      <c r="V111" s="45">
        <v>0.28499999999999998</v>
      </c>
    </row>
    <row r="112" spans="1:22" x14ac:dyDescent="0.3">
      <c r="A112" s="7"/>
      <c r="B112" s="7"/>
      <c r="C112" s="44">
        <v>43692</v>
      </c>
      <c r="D112" s="45">
        <f>AVERAGE(0.397,0.371)</f>
        <v>0.38400000000000001</v>
      </c>
      <c r="E112" s="7"/>
      <c r="F112" s="44">
        <v>43692</v>
      </c>
      <c r="G112" s="45">
        <f>AVERAGE(0.249,0.218)</f>
        <v>0.23349999999999999</v>
      </c>
      <c r="H112" s="7"/>
      <c r="I112" s="44">
        <v>43692</v>
      </c>
      <c r="J112" s="7"/>
      <c r="K112" s="7"/>
      <c r="L112" s="44">
        <v>43692</v>
      </c>
      <c r="M112" s="7"/>
      <c r="N112" s="7"/>
      <c r="O112" s="44">
        <v>43692</v>
      </c>
      <c r="P112" s="45">
        <v>2.4500000000000002</v>
      </c>
      <c r="Q112" s="7"/>
      <c r="R112" s="44">
        <v>43692</v>
      </c>
      <c r="S112" s="7"/>
      <c r="T112" s="7"/>
      <c r="U112" s="44">
        <v>43692</v>
      </c>
      <c r="V112" s="45">
        <f>AVERAGE(0.101,0.111)</f>
        <v>0.10600000000000001</v>
      </c>
    </row>
    <row r="113" spans="1:22" x14ac:dyDescent="0.3">
      <c r="A113" s="7"/>
      <c r="B113" s="7"/>
      <c r="C113" s="7"/>
      <c r="D113" s="7"/>
      <c r="E113" s="7"/>
      <c r="F113" s="7"/>
      <c r="G113" s="7"/>
      <c r="H113" s="7"/>
      <c r="I113" s="7"/>
      <c r="J113" s="7"/>
      <c r="K113" s="7"/>
      <c r="L113" s="7"/>
      <c r="M113" s="7"/>
      <c r="N113" s="7"/>
      <c r="O113" s="7"/>
      <c r="P113" s="7"/>
      <c r="Q113" s="7"/>
      <c r="R113" s="7"/>
      <c r="S113" s="7"/>
      <c r="T113" s="7"/>
      <c r="U113" s="7"/>
      <c r="V113" s="7"/>
    </row>
    <row r="114" spans="1:22" x14ac:dyDescent="0.3">
      <c r="A114" s="7"/>
      <c r="B114" s="7"/>
      <c r="C114" s="7"/>
      <c r="D114" s="7"/>
      <c r="E114" s="7"/>
      <c r="F114" s="7"/>
      <c r="G114" s="7"/>
      <c r="H114" s="7"/>
      <c r="I114" s="7"/>
      <c r="J114" s="7"/>
      <c r="K114" s="7"/>
      <c r="L114" s="7"/>
      <c r="M114" s="45"/>
      <c r="N114" s="7"/>
      <c r="O114" s="7"/>
      <c r="P114" s="7"/>
      <c r="Q114" s="7"/>
      <c r="R114" s="7"/>
      <c r="S114" s="7"/>
      <c r="T114" s="7"/>
      <c r="U114" s="7"/>
      <c r="V114" s="7"/>
    </row>
    <row r="115" spans="1:22" x14ac:dyDescent="0.3">
      <c r="A115" s="7"/>
      <c r="B115" s="7"/>
      <c r="C115" s="7"/>
      <c r="D115" s="7"/>
      <c r="E115" s="7"/>
      <c r="F115" s="7"/>
      <c r="G115" s="7"/>
      <c r="H115" s="7"/>
      <c r="I115" s="7"/>
      <c r="J115" s="7"/>
      <c r="K115" s="7"/>
      <c r="L115" s="7"/>
      <c r="M115" s="45"/>
      <c r="N115" s="7"/>
      <c r="O115" s="7"/>
      <c r="P115" s="7"/>
      <c r="Q115" s="7"/>
      <c r="R115" s="7"/>
      <c r="S115" s="7"/>
      <c r="T115" s="7"/>
      <c r="U115" s="7"/>
      <c r="V115" s="7"/>
    </row>
    <row r="116" spans="1:22" x14ac:dyDescent="0.3">
      <c r="A116" s="7"/>
      <c r="B116" s="7"/>
      <c r="C116" s="7"/>
      <c r="D116" s="7"/>
      <c r="E116" s="7"/>
      <c r="F116" s="7"/>
      <c r="G116" s="7"/>
      <c r="H116" s="7"/>
      <c r="I116" s="7"/>
      <c r="J116" s="7"/>
      <c r="K116" s="7"/>
      <c r="L116" s="7"/>
      <c r="M116" s="45"/>
      <c r="N116" s="7"/>
      <c r="O116" s="7"/>
      <c r="P116" s="7"/>
      <c r="Q116" s="7"/>
      <c r="R116" s="7"/>
      <c r="S116" s="7"/>
      <c r="T116" s="7"/>
      <c r="U116" s="7"/>
      <c r="V116" s="7"/>
    </row>
    <row r="117" spans="1:22" x14ac:dyDescent="0.3">
      <c r="A117" s="7"/>
      <c r="B117" s="7"/>
      <c r="C117" s="7"/>
      <c r="D117" s="7"/>
      <c r="E117" s="7"/>
      <c r="F117" s="7"/>
      <c r="G117" s="7"/>
      <c r="H117" s="7"/>
      <c r="I117" s="7"/>
      <c r="J117" s="7"/>
      <c r="K117" s="7"/>
      <c r="L117" s="7"/>
      <c r="M117" s="45"/>
      <c r="N117" s="7"/>
      <c r="O117" s="7"/>
      <c r="P117" s="7"/>
      <c r="Q117" s="7"/>
      <c r="R117" s="7"/>
      <c r="S117" s="7"/>
      <c r="T117" s="7"/>
      <c r="U117" s="7"/>
      <c r="V117" s="7"/>
    </row>
    <row r="118" spans="1:22" x14ac:dyDescent="0.3">
      <c r="A118" s="7"/>
      <c r="B118" s="7"/>
      <c r="C118" s="7"/>
      <c r="D118" s="7"/>
      <c r="E118" s="7"/>
      <c r="F118" s="7"/>
      <c r="G118" s="7"/>
      <c r="H118" s="7"/>
      <c r="I118" s="7"/>
      <c r="J118" s="7"/>
      <c r="K118" s="7"/>
      <c r="L118" s="7"/>
      <c r="M118" s="45"/>
      <c r="N118" s="7"/>
      <c r="O118" s="7"/>
      <c r="P118" s="7"/>
      <c r="Q118" s="7"/>
      <c r="R118" s="7"/>
      <c r="S118" s="7"/>
      <c r="T118" s="7"/>
      <c r="U118" s="7"/>
      <c r="V118" s="7"/>
    </row>
    <row r="119" spans="1:22" x14ac:dyDescent="0.3">
      <c r="A119" s="7"/>
      <c r="B119" s="7"/>
      <c r="C119" s="7"/>
      <c r="D119" s="7"/>
      <c r="E119" s="7"/>
      <c r="F119" s="7"/>
      <c r="G119" s="7"/>
      <c r="H119" s="7"/>
      <c r="I119" s="7"/>
      <c r="J119" s="7"/>
      <c r="K119" s="7"/>
      <c r="L119" s="7"/>
      <c r="M119" s="45"/>
      <c r="N119" s="7"/>
      <c r="O119" s="7"/>
      <c r="P119" s="7"/>
      <c r="Q119" s="7"/>
      <c r="R119" s="7"/>
      <c r="S119" s="7"/>
      <c r="T119" s="7"/>
      <c r="U119" s="7"/>
      <c r="V119" s="7"/>
    </row>
    <row r="120" spans="1:22" x14ac:dyDescent="0.3">
      <c r="A120" s="7"/>
      <c r="B120" s="7"/>
      <c r="C120" s="7"/>
      <c r="D120" s="7"/>
      <c r="E120" s="7"/>
      <c r="F120" s="7"/>
      <c r="G120" s="7"/>
      <c r="H120" s="7"/>
      <c r="I120" s="7"/>
      <c r="J120" s="7"/>
      <c r="K120" s="7"/>
      <c r="L120" s="7"/>
      <c r="M120" s="45"/>
      <c r="N120" s="7"/>
      <c r="O120" s="7"/>
      <c r="P120" s="7"/>
      <c r="Q120" s="7"/>
      <c r="R120" s="7"/>
      <c r="S120" s="7"/>
      <c r="T120" s="7"/>
      <c r="U120" s="7"/>
      <c r="V120" s="7"/>
    </row>
    <row r="121" spans="1:22" x14ac:dyDescent="0.3">
      <c r="A121" s="7"/>
      <c r="B121" s="7"/>
      <c r="C121" s="7"/>
      <c r="D121" s="7"/>
      <c r="E121" s="7"/>
      <c r="F121" s="7"/>
      <c r="G121" s="7"/>
      <c r="H121" s="7"/>
      <c r="I121" s="7"/>
      <c r="J121" s="7"/>
      <c r="K121" s="7"/>
      <c r="L121" s="7"/>
      <c r="M121" s="45"/>
      <c r="N121" s="7"/>
      <c r="O121" s="7"/>
      <c r="P121" s="7"/>
      <c r="Q121" s="7"/>
      <c r="R121" s="7"/>
      <c r="S121" s="7"/>
      <c r="T121" s="7"/>
      <c r="U121" s="7"/>
      <c r="V121" s="7"/>
    </row>
    <row r="122" spans="1:22" x14ac:dyDescent="0.3">
      <c r="A122" s="7"/>
      <c r="B122" s="7"/>
      <c r="C122" s="7"/>
      <c r="D122" s="7"/>
      <c r="E122" s="7"/>
      <c r="F122" s="7"/>
      <c r="G122" s="7"/>
      <c r="H122" s="7"/>
      <c r="I122" s="7"/>
      <c r="J122" s="7"/>
      <c r="K122" s="7"/>
      <c r="L122" s="7"/>
      <c r="M122" s="45"/>
      <c r="N122" s="7"/>
      <c r="O122" s="7"/>
      <c r="P122" s="7"/>
      <c r="Q122" s="7"/>
      <c r="R122" s="7"/>
      <c r="S122" s="7"/>
      <c r="T122" s="7"/>
      <c r="U122" s="7"/>
      <c r="V122" s="7"/>
    </row>
    <row r="123" spans="1:22" x14ac:dyDescent="0.3">
      <c r="A123" s="7"/>
      <c r="B123" s="7"/>
      <c r="C123" s="7"/>
      <c r="D123" s="7"/>
      <c r="E123" s="7"/>
      <c r="F123" s="7"/>
      <c r="G123" s="7"/>
      <c r="H123" s="7"/>
      <c r="I123" s="7"/>
      <c r="J123" s="7"/>
      <c r="K123" s="7"/>
      <c r="L123" s="7"/>
      <c r="M123" s="7"/>
      <c r="N123" s="7"/>
      <c r="O123" s="7"/>
      <c r="P123" s="7"/>
      <c r="Q123" s="7"/>
      <c r="R123" s="7"/>
      <c r="S123" s="7"/>
      <c r="T123" s="7"/>
      <c r="U123" s="7"/>
      <c r="V123" s="7"/>
    </row>
    <row r="124" spans="1:22" x14ac:dyDescent="0.3">
      <c r="A124" s="7"/>
      <c r="B124" s="7"/>
      <c r="C124" s="7"/>
      <c r="D124" s="7"/>
      <c r="E124" s="7"/>
      <c r="F124" s="7"/>
      <c r="G124" s="7"/>
      <c r="H124" s="7"/>
      <c r="I124" s="7"/>
      <c r="J124" s="7"/>
      <c r="K124" s="7"/>
      <c r="L124" s="7"/>
      <c r="M124" s="7"/>
      <c r="N124" s="7"/>
      <c r="O124" s="7"/>
      <c r="P124" s="7"/>
      <c r="Q124" s="7"/>
      <c r="R124" s="7"/>
      <c r="S124" s="7"/>
      <c r="T124" s="7"/>
      <c r="U124" s="7"/>
      <c r="V124" s="7"/>
    </row>
    <row r="125" spans="1:22" x14ac:dyDescent="0.3">
      <c r="A125" s="7"/>
      <c r="B125" s="7"/>
      <c r="C125" s="7"/>
      <c r="D125" s="7"/>
      <c r="E125" s="7"/>
      <c r="F125" s="7"/>
      <c r="G125" s="7"/>
      <c r="H125" s="7"/>
      <c r="I125" s="7"/>
      <c r="J125" s="7"/>
      <c r="K125" s="7"/>
      <c r="L125" s="7"/>
      <c r="M125" s="7"/>
      <c r="N125" s="7"/>
      <c r="O125" s="7"/>
      <c r="P125" s="7"/>
      <c r="Q125" s="7"/>
      <c r="R125" s="7"/>
      <c r="S125" s="7"/>
      <c r="T125" s="7"/>
      <c r="U125" s="7"/>
      <c r="V125" s="7"/>
    </row>
    <row r="126" spans="1:22" x14ac:dyDescent="0.3">
      <c r="A126" s="7"/>
      <c r="B126" s="7"/>
      <c r="C126" s="7"/>
      <c r="D126" s="7"/>
      <c r="E126" s="7"/>
      <c r="F126" s="7"/>
      <c r="G126" s="7"/>
      <c r="H126" s="7"/>
      <c r="I126" s="7"/>
      <c r="J126" s="7"/>
      <c r="K126" s="7"/>
      <c r="L126" s="7"/>
      <c r="M126" s="7"/>
      <c r="N126" s="7"/>
      <c r="O126" s="7"/>
      <c r="P126" s="7"/>
      <c r="Q126" s="7"/>
      <c r="R126" s="7"/>
      <c r="S126" s="7"/>
      <c r="T126" s="7"/>
      <c r="U126" s="7"/>
      <c r="V126" s="7"/>
    </row>
    <row r="127" spans="1:22" x14ac:dyDescent="0.3">
      <c r="A127" s="7"/>
      <c r="B127" s="7"/>
      <c r="C127" s="7"/>
      <c r="D127" s="7"/>
      <c r="E127" s="7"/>
      <c r="F127" s="7"/>
      <c r="G127" s="7"/>
      <c r="H127" s="7"/>
      <c r="I127" s="7"/>
      <c r="J127" s="7"/>
      <c r="K127" s="7"/>
      <c r="L127" s="7"/>
      <c r="M127" s="7"/>
      <c r="N127" s="7"/>
      <c r="O127" s="7"/>
      <c r="P127" s="7"/>
      <c r="Q127" s="7"/>
      <c r="R127" s="7"/>
      <c r="S127" s="7"/>
      <c r="T127" s="7"/>
      <c r="U127" s="7"/>
      <c r="V127" s="7"/>
    </row>
    <row r="128" spans="1:22" x14ac:dyDescent="0.3">
      <c r="A128" s="7"/>
      <c r="B128" s="7"/>
      <c r="C128" s="7"/>
      <c r="D128" s="7"/>
      <c r="E128" s="7"/>
      <c r="F128" s="7"/>
      <c r="G128" s="7"/>
      <c r="H128" s="7"/>
      <c r="I128" s="7"/>
      <c r="J128" s="7"/>
      <c r="K128" s="7"/>
      <c r="L128" s="7"/>
      <c r="M128" s="7"/>
      <c r="N128" s="7"/>
      <c r="O128" s="7"/>
      <c r="P128" s="7"/>
      <c r="Q128" s="7"/>
      <c r="R128" s="7"/>
      <c r="S128" s="7"/>
      <c r="T128" s="7"/>
      <c r="U128" s="7"/>
      <c r="V128" s="7"/>
    </row>
    <row r="129" spans="1:22" x14ac:dyDescent="0.3">
      <c r="A129" s="7"/>
      <c r="B129" s="7"/>
      <c r="C129" s="7"/>
      <c r="D129" s="7"/>
      <c r="E129" s="7"/>
      <c r="F129" s="7"/>
      <c r="G129" s="7"/>
      <c r="H129" s="7"/>
      <c r="I129" s="7"/>
      <c r="J129" s="7"/>
      <c r="K129" s="7"/>
      <c r="L129" s="7"/>
      <c r="M129" s="7"/>
      <c r="N129" s="7"/>
      <c r="O129" s="7"/>
      <c r="P129" s="7"/>
      <c r="Q129" s="7"/>
      <c r="R129" s="7"/>
      <c r="S129" s="7"/>
      <c r="T129" s="7"/>
      <c r="U129" s="7"/>
      <c r="V129" s="7"/>
    </row>
    <row r="130" spans="1:22" x14ac:dyDescent="0.3">
      <c r="A130" s="7"/>
      <c r="B130" s="7"/>
      <c r="C130" s="7"/>
      <c r="D130" s="7"/>
      <c r="E130" s="7"/>
      <c r="F130" s="7"/>
      <c r="G130" s="7"/>
      <c r="H130" s="7"/>
      <c r="I130" s="7"/>
      <c r="J130" s="7"/>
      <c r="K130" s="7"/>
      <c r="L130" s="7"/>
      <c r="M130" s="7"/>
      <c r="N130" s="7"/>
      <c r="O130" s="7"/>
      <c r="P130" s="7"/>
      <c r="Q130" s="7"/>
      <c r="R130" s="7"/>
      <c r="S130" s="7"/>
      <c r="T130" s="7"/>
      <c r="U130" s="7"/>
      <c r="V130" s="7"/>
    </row>
    <row r="131" spans="1:22" x14ac:dyDescent="0.3">
      <c r="A131" s="7"/>
      <c r="B131" s="7"/>
      <c r="C131" s="7"/>
      <c r="D131" s="7"/>
      <c r="E131" s="7"/>
      <c r="F131" s="7"/>
      <c r="G131" s="7"/>
      <c r="H131" s="7"/>
      <c r="I131" s="7"/>
      <c r="J131" s="7"/>
      <c r="K131" s="7"/>
      <c r="L131" s="7"/>
      <c r="M131" s="7"/>
      <c r="N131" s="7"/>
      <c r="O131" s="7"/>
      <c r="P131" s="7"/>
      <c r="Q131" s="7"/>
      <c r="R131" s="7"/>
      <c r="S131" s="7"/>
      <c r="T131" s="7"/>
      <c r="U131" s="7"/>
      <c r="V131" s="7"/>
    </row>
    <row r="132" spans="1:22" x14ac:dyDescent="0.3">
      <c r="A132" s="7"/>
      <c r="B132" s="7"/>
      <c r="C132" s="7"/>
      <c r="D132" s="7"/>
      <c r="E132" s="7"/>
      <c r="F132" s="7"/>
      <c r="G132" s="7"/>
      <c r="H132" s="7"/>
      <c r="I132" s="7"/>
      <c r="J132" s="7"/>
      <c r="K132" s="7"/>
      <c r="L132" s="7"/>
      <c r="M132" s="7"/>
      <c r="N132" s="7"/>
      <c r="O132" s="7"/>
      <c r="P132" s="7"/>
      <c r="Q132" s="7"/>
      <c r="R132" s="7"/>
      <c r="S132" s="7"/>
      <c r="T132" s="7"/>
      <c r="U132" s="7"/>
      <c r="V132" s="7"/>
    </row>
    <row r="133" spans="1:22" x14ac:dyDescent="0.3">
      <c r="A133" s="7"/>
      <c r="B133" s="7"/>
      <c r="C133" s="7"/>
      <c r="D133" s="7"/>
      <c r="E133" s="7"/>
      <c r="F133" s="7"/>
      <c r="G133" s="7"/>
      <c r="H133" s="7"/>
      <c r="I133" s="7"/>
      <c r="J133" s="7"/>
      <c r="K133" s="7"/>
      <c r="L133" s="7"/>
      <c r="M133" s="7"/>
      <c r="N133" s="7"/>
      <c r="O133" s="7"/>
      <c r="P133" s="7"/>
      <c r="Q133" s="7"/>
      <c r="R133" s="7"/>
      <c r="S133" s="7"/>
      <c r="T133" s="7"/>
      <c r="U133" s="7"/>
      <c r="V133" s="7"/>
    </row>
    <row r="134" spans="1:22" x14ac:dyDescent="0.3">
      <c r="A134" s="7"/>
      <c r="B134" s="7"/>
      <c r="C134" s="7"/>
      <c r="D134" s="7"/>
      <c r="E134" s="7"/>
      <c r="F134" s="7"/>
      <c r="G134" s="7"/>
      <c r="H134" s="7"/>
      <c r="I134" s="7"/>
      <c r="J134" s="7"/>
      <c r="K134" s="7"/>
      <c r="L134" s="7"/>
      <c r="M134" s="7"/>
      <c r="N134" s="7"/>
      <c r="O134" s="7"/>
      <c r="P134" s="7"/>
      <c r="Q134" s="7"/>
      <c r="R134" s="7"/>
      <c r="S134" s="7"/>
      <c r="T134" s="7"/>
      <c r="U134" s="7"/>
      <c r="V134" s="7"/>
    </row>
    <row r="135" spans="1:22" x14ac:dyDescent="0.3">
      <c r="A135" s="7"/>
      <c r="B135" s="7"/>
      <c r="C135" s="7"/>
      <c r="D135" s="7"/>
      <c r="E135" s="7"/>
      <c r="F135" s="7"/>
      <c r="G135" s="7"/>
      <c r="H135" s="7"/>
      <c r="I135" s="7"/>
      <c r="J135" s="7"/>
      <c r="K135" s="7"/>
      <c r="L135" s="7"/>
      <c r="M135" s="7"/>
      <c r="N135" s="7"/>
      <c r="O135" s="7"/>
      <c r="P135" s="7"/>
      <c r="Q135" s="7"/>
      <c r="R135" s="7"/>
      <c r="S135" s="7"/>
      <c r="T135" s="7"/>
      <c r="U135" s="7"/>
      <c r="V135" s="7"/>
    </row>
    <row r="136" spans="1:22" x14ac:dyDescent="0.3">
      <c r="A136" s="7"/>
      <c r="B136" s="7"/>
      <c r="C136" s="7"/>
      <c r="D136" s="7"/>
      <c r="E136" s="7"/>
      <c r="F136" s="7"/>
      <c r="G136" s="7"/>
      <c r="H136" s="7"/>
      <c r="I136" s="7"/>
      <c r="J136" s="7"/>
      <c r="K136" s="7"/>
      <c r="L136" s="7"/>
      <c r="M136" s="7"/>
      <c r="N136" s="7"/>
      <c r="O136" s="7"/>
      <c r="P136" s="7"/>
      <c r="Q136" s="7"/>
      <c r="R136" s="7"/>
      <c r="S136" s="7"/>
      <c r="T136" s="7"/>
      <c r="U136" s="7"/>
      <c r="V136" s="7"/>
    </row>
    <row r="137" spans="1:22" x14ac:dyDescent="0.3">
      <c r="A137" s="7"/>
      <c r="B137" s="7"/>
      <c r="C137" s="7"/>
      <c r="D137" s="7"/>
      <c r="E137" s="7"/>
      <c r="F137" s="7"/>
      <c r="G137" s="7"/>
      <c r="H137" s="7"/>
      <c r="I137" s="7"/>
      <c r="J137" s="7"/>
      <c r="K137" s="7"/>
      <c r="L137" s="7"/>
      <c r="M137" s="7"/>
      <c r="N137" s="7"/>
      <c r="O137" s="7"/>
      <c r="P137" s="7"/>
      <c r="Q137" s="7"/>
      <c r="R137" s="7"/>
      <c r="S137" s="7"/>
      <c r="T137" s="7"/>
      <c r="U137" s="7"/>
      <c r="V137" s="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124"/>
  <sheetViews>
    <sheetView zoomScale="70" zoomScaleNormal="70" zoomScalePageLayoutView="70" workbookViewId="0">
      <pane ySplit="1" topLeftCell="A83" activePane="bottomLeft" state="frozen"/>
      <selection pane="bottomLeft" activeCell="I129" sqref="I129"/>
    </sheetView>
  </sheetViews>
  <sheetFormatPr defaultColWidth="8.77734375" defaultRowHeight="14.4" x14ac:dyDescent="0.3"/>
  <cols>
    <col min="3" max="3" width="11.44140625" bestFit="1" customWidth="1"/>
    <col min="6" max="6" width="11.44140625" bestFit="1" customWidth="1"/>
    <col min="9" max="9" width="11.44140625" bestFit="1" customWidth="1"/>
    <col min="12" max="12" width="11.44140625" bestFit="1" customWidth="1"/>
    <col min="15" max="15" width="11.44140625" bestFit="1" customWidth="1"/>
    <col min="18" max="18" width="11.44140625" bestFit="1" customWidth="1"/>
    <col min="21" max="21" width="11.33203125" bestFit="1" customWidth="1"/>
  </cols>
  <sheetData>
    <row r="1" spans="1:22" x14ac:dyDescent="0.3">
      <c r="A1" t="s">
        <v>1</v>
      </c>
      <c r="C1" s="12" t="s">
        <v>11</v>
      </c>
      <c r="D1" s="12" t="s">
        <v>6</v>
      </c>
      <c r="E1" s="12"/>
      <c r="F1" s="12" t="s">
        <v>11</v>
      </c>
      <c r="G1" s="12" t="s">
        <v>7</v>
      </c>
      <c r="H1" s="12"/>
      <c r="I1" s="12" t="s">
        <v>11</v>
      </c>
      <c r="J1" s="17" t="s">
        <v>8</v>
      </c>
      <c r="K1" s="17"/>
      <c r="L1" s="12" t="s">
        <v>11</v>
      </c>
      <c r="M1" s="12" t="s">
        <v>9</v>
      </c>
      <c r="N1" s="12"/>
      <c r="O1" s="12" t="s">
        <v>11</v>
      </c>
      <c r="P1" s="12" t="s">
        <v>10</v>
      </c>
      <c r="Q1" s="12"/>
      <c r="R1" s="12" t="s">
        <v>11</v>
      </c>
      <c r="S1" s="12" t="s">
        <v>5</v>
      </c>
      <c r="U1" s="12" t="s">
        <v>11</v>
      </c>
      <c r="V1" s="12" t="s">
        <v>12</v>
      </c>
    </row>
    <row r="2" spans="1:22" x14ac:dyDescent="0.3">
      <c r="C2" s="5">
        <v>42373</v>
      </c>
      <c r="D2" s="11">
        <v>0.69599999999999995</v>
      </c>
      <c r="E2" s="11"/>
      <c r="F2" s="5">
        <v>42373</v>
      </c>
      <c r="G2" s="11">
        <v>0.44800000000000001</v>
      </c>
      <c r="H2" s="11"/>
      <c r="I2" s="5">
        <v>42373</v>
      </c>
      <c r="J2" s="11">
        <v>8.1766666666666676</v>
      </c>
      <c r="K2" s="11"/>
      <c r="L2" s="5">
        <v>42373</v>
      </c>
      <c r="M2" s="11">
        <v>759.33333333333337</v>
      </c>
      <c r="N2" s="11"/>
      <c r="O2" s="5">
        <v>42373</v>
      </c>
      <c r="P2" s="11">
        <v>11.899999999999999</v>
      </c>
      <c r="Q2" s="11"/>
      <c r="R2" s="5">
        <v>42373</v>
      </c>
      <c r="S2" s="8">
        <v>7.0999999999999988</v>
      </c>
    </row>
    <row r="3" spans="1:22" x14ac:dyDescent="0.3">
      <c r="C3" s="13">
        <v>42380</v>
      </c>
      <c r="D3" s="11">
        <v>0.58099999999999996</v>
      </c>
      <c r="E3" s="11"/>
      <c r="F3" s="13">
        <v>42380</v>
      </c>
      <c r="G3" s="11">
        <v>0.59499999999999997</v>
      </c>
      <c r="H3" s="11"/>
      <c r="I3" s="13">
        <v>42380</v>
      </c>
      <c r="J3" s="11">
        <v>7.8133333333333326</v>
      </c>
      <c r="K3" s="11"/>
      <c r="L3" s="13">
        <v>42380</v>
      </c>
      <c r="M3" s="11">
        <v>575.66666666666663</v>
      </c>
      <c r="N3" s="11"/>
      <c r="O3" s="13">
        <v>42380</v>
      </c>
      <c r="P3" s="11">
        <v>19.100000000000001</v>
      </c>
      <c r="Q3" s="11"/>
      <c r="R3" s="13">
        <v>42380</v>
      </c>
      <c r="S3" s="8">
        <v>7.5</v>
      </c>
    </row>
    <row r="4" spans="1:22" x14ac:dyDescent="0.3">
      <c r="C4" s="13">
        <v>42396</v>
      </c>
      <c r="D4" s="11">
        <v>1.1200000000000001</v>
      </c>
      <c r="E4" s="11"/>
      <c r="F4" s="13">
        <v>42396</v>
      </c>
      <c r="G4" s="11">
        <v>0.252</v>
      </c>
      <c r="H4" s="11"/>
      <c r="I4" s="13">
        <v>42388</v>
      </c>
      <c r="J4" s="11">
        <v>9.7966666666666669</v>
      </c>
      <c r="K4" s="11"/>
      <c r="L4" s="13">
        <v>42388</v>
      </c>
      <c r="M4" s="11">
        <v>890</v>
      </c>
      <c r="N4" s="11"/>
      <c r="O4" s="13">
        <v>42396</v>
      </c>
      <c r="P4" s="11">
        <v>1.925</v>
      </c>
      <c r="Q4" s="11"/>
      <c r="R4" s="13">
        <v>42388</v>
      </c>
      <c r="S4" s="8">
        <v>7.9333333333333327</v>
      </c>
    </row>
    <row r="5" spans="1:22" x14ac:dyDescent="0.3">
      <c r="C5" s="13">
        <v>42404</v>
      </c>
      <c r="D5" s="11">
        <v>0.96299999999999997</v>
      </c>
      <c r="E5" s="11"/>
      <c r="F5" s="13">
        <v>42404</v>
      </c>
      <c r="G5" s="11">
        <v>0.6</v>
      </c>
      <c r="H5" s="11"/>
      <c r="I5" s="13">
        <v>42396</v>
      </c>
      <c r="J5" s="11">
        <v>7.44</v>
      </c>
      <c r="K5" s="11"/>
      <c r="L5" s="13">
        <v>42396</v>
      </c>
      <c r="M5" s="11">
        <v>1660</v>
      </c>
      <c r="N5" s="11"/>
      <c r="O5" s="13">
        <v>42404</v>
      </c>
      <c r="P5" s="11">
        <v>39.1</v>
      </c>
      <c r="Q5" s="11"/>
      <c r="R5" s="13">
        <v>42396</v>
      </c>
      <c r="S5" s="8">
        <v>7.6000000000000005</v>
      </c>
    </row>
    <row r="6" spans="1:22" x14ac:dyDescent="0.3">
      <c r="C6" s="13">
        <v>42410</v>
      </c>
      <c r="D6" s="11">
        <v>1.08</v>
      </c>
      <c r="E6" s="11"/>
      <c r="F6" s="13">
        <v>42410</v>
      </c>
      <c r="G6" s="11">
        <v>0.184</v>
      </c>
      <c r="H6" s="11"/>
      <c r="I6" s="13">
        <v>42404</v>
      </c>
      <c r="J6" s="11">
        <v>11.08</v>
      </c>
      <c r="K6" s="11"/>
      <c r="L6" s="13">
        <v>42404</v>
      </c>
      <c r="M6" s="11">
        <v>1087</v>
      </c>
      <c r="N6" s="11"/>
      <c r="O6" s="13">
        <v>42410</v>
      </c>
      <c r="P6" s="11">
        <v>4.835</v>
      </c>
      <c r="Q6" s="11"/>
      <c r="R6" s="13">
        <v>42404</v>
      </c>
      <c r="S6" s="8">
        <v>7.5666666666666664</v>
      </c>
    </row>
    <row r="7" spans="1:22" x14ac:dyDescent="0.3">
      <c r="C7" s="14">
        <v>42424</v>
      </c>
      <c r="D7" s="11">
        <v>1.07</v>
      </c>
      <c r="E7" s="11"/>
      <c r="F7" s="14">
        <v>42424</v>
      </c>
      <c r="G7" s="11">
        <v>1.71</v>
      </c>
      <c r="H7" s="11"/>
      <c r="I7" s="13">
        <v>42410</v>
      </c>
      <c r="J7" s="11">
        <v>11.35</v>
      </c>
      <c r="K7" s="11"/>
      <c r="L7" s="13">
        <v>42410</v>
      </c>
      <c r="M7" s="11">
        <v>2123.3333333333335</v>
      </c>
      <c r="N7" s="11"/>
      <c r="O7" s="14">
        <v>42417</v>
      </c>
      <c r="P7" s="11">
        <v>29.8</v>
      </c>
      <c r="Q7" s="11"/>
      <c r="R7" s="13">
        <v>42410</v>
      </c>
      <c r="S7" s="8">
        <v>7.4666666666666659</v>
      </c>
    </row>
    <row r="8" spans="1:22" x14ac:dyDescent="0.3">
      <c r="C8" s="3">
        <v>42431</v>
      </c>
      <c r="D8" s="11">
        <v>0.81699999999999995</v>
      </c>
      <c r="E8" s="11"/>
      <c r="F8" s="3">
        <v>42431</v>
      </c>
      <c r="G8" s="11">
        <v>0.188</v>
      </c>
      <c r="H8" s="11"/>
      <c r="I8" s="14">
        <v>42417</v>
      </c>
      <c r="J8" s="11">
        <v>9.5233333333333334</v>
      </c>
      <c r="K8" s="11"/>
      <c r="L8" s="14">
        <v>42417</v>
      </c>
      <c r="M8" s="11">
        <v>1362.3333333333333</v>
      </c>
      <c r="N8" s="11"/>
      <c r="O8" s="14">
        <v>42424</v>
      </c>
      <c r="P8" s="11">
        <v>203.5</v>
      </c>
      <c r="Q8" s="11"/>
      <c r="R8" s="14">
        <v>42417</v>
      </c>
      <c r="S8" s="8">
        <v>7</v>
      </c>
    </row>
    <row r="9" spans="1:22" x14ac:dyDescent="0.3">
      <c r="C9" s="14">
        <v>42438</v>
      </c>
      <c r="D9" s="11">
        <v>1.07</v>
      </c>
      <c r="E9" s="11"/>
      <c r="F9" s="14">
        <v>42438</v>
      </c>
      <c r="G9" s="11">
        <v>0.105</v>
      </c>
      <c r="H9" s="11"/>
      <c r="I9" s="14">
        <v>42424</v>
      </c>
      <c r="J9" s="11">
        <v>11.49</v>
      </c>
      <c r="K9" s="11"/>
      <c r="L9" s="14">
        <v>42424</v>
      </c>
      <c r="M9" s="11">
        <v>475</v>
      </c>
      <c r="N9" s="11"/>
      <c r="O9" s="3">
        <v>42431</v>
      </c>
      <c r="P9" s="11">
        <v>9.0449999999999999</v>
      </c>
      <c r="Q9" s="11"/>
      <c r="R9" s="14">
        <v>42424</v>
      </c>
      <c r="S9" s="8">
        <v>7.4000000000000012</v>
      </c>
    </row>
    <row r="10" spans="1:22" x14ac:dyDescent="0.3">
      <c r="C10" s="13">
        <v>42445</v>
      </c>
      <c r="D10" s="11">
        <v>0.54700000000000004</v>
      </c>
      <c r="E10" s="11"/>
      <c r="F10" s="13">
        <v>42445</v>
      </c>
      <c r="G10" s="11">
        <v>0.17100000000000001</v>
      </c>
      <c r="H10" s="11"/>
      <c r="I10" s="3">
        <v>42431</v>
      </c>
      <c r="J10" s="11">
        <v>10.200000000000001</v>
      </c>
      <c r="K10" s="11"/>
      <c r="L10" s="3">
        <v>42431</v>
      </c>
      <c r="M10" s="11">
        <v>1290</v>
      </c>
      <c r="N10" s="11"/>
      <c r="O10" s="14">
        <v>42438</v>
      </c>
      <c r="P10" s="11">
        <v>3.8449999999999998</v>
      </c>
      <c r="Q10" s="11"/>
      <c r="R10" s="3">
        <v>42431</v>
      </c>
      <c r="S10" s="8">
        <v>7.6333333333333329</v>
      </c>
    </row>
    <row r="11" spans="1:22" x14ac:dyDescent="0.3">
      <c r="C11" s="13">
        <v>42452</v>
      </c>
      <c r="D11" s="11">
        <v>0.48</v>
      </c>
      <c r="E11" s="11"/>
      <c r="F11" s="13">
        <v>42452</v>
      </c>
      <c r="G11" s="11">
        <v>0.28399999999999997</v>
      </c>
      <c r="H11" s="11"/>
      <c r="I11" s="14">
        <v>42438</v>
      </c>
      <c r="J11" s="11">
        <v>12.016666666666666</v>
      </c>
      <c r="K11" s="11"/>
      <c r="L11" s="14">
        <v>42438</v>
      </c>
      <c r="M11" s="11">
        <v>1413.3333333333333</v>
      </c>
      <c r="N11" s="11"/>
      <c r="O11" s="13">
        <v>42445</v>
      </c>
      <c r="P11" s="11">
        <v>5.2294152046783626</v>
      </c>
      <c r="Q11" s="11"/>
      <c r="R11" s="14">
        <v>42438</v>
      </c>
      <c r="S11" s="8">
        <v>8.1</v>
      </c>
    </row>
    <row r="12" spans="1:22" x14ac:dyDescent="0.3">
      <c r="C12" s="13">
        <v>42459</v>
      </c>
      <c r="D12" s="11">
        <v>0.17199999999999999</v>
      </c>
      <c r="E12" s="11"/>
      <c r="F12" s="13">
        <v>42459</v>
      </c>
      <c r="G12" s="11">
        <v>0.21099999999999999</v>
      </c>
      <c r="H12" s="11"/>
      <c r="I12" s="13">
        <v>42445</v>
      </c>
      <c r="J12" s="11">
        <v>12.873333333333335</v>
      </c>
      <c r="K12" s="11"/>
      <c r="L12" s="13">
        <v>42445</v>
      </c>
      <c r="M12" s="11">
        <v>1363.3333333333333</v>
      </c>
      <c r="N12" s="11"/>
      <c r="O12" s="13">
        <v>42452</v>
      </c>
      <c r="P12" s="11">
        <v>7.0450704225352112</v>
      </c>
      <c r="Q12" s="11"/>
      <c r="R12" s="13">
        <v>42445</v>
      </c>
      <c r="S12" s="8">
        <v>8.2333333333333325</v>
      </c>
    </row>
    <row r="13" spans="1:22" x14ac:dyDescent="0.3">
      <c r="C13" s="14">
        <v>42467</v>
      </c>
      <c r="D13" s="11">
        <v>0.36249999999999999</v>
      </c>
      <c r="E13" s="11"/>
      <c r="F13" s="14">
        <v>42467</v>
      </c>
      <c r="G13" s="11">
        <v>0.39850000000000002</v>
      </c>
      <c r="H13" s="11"/>
      <c r="I13" s="13">
        <v>42452</v>
      </c>
      <c r="J13" s="11">
        <v>13.763333333333334</v>
      </c>
      <c r="K13" s="11"/>
      <c r="L13" s="13">
        <v>42452</v>
      </c>
      <c r="M13" s="11">
        <v>1200.3333333333333</v>
      </c>
      <c r="N13" s="11"/>
      <c r="O13" s="13">
        <v>42459</v>
      </c>
      <c r="P13" s="11">
        <v>7.7650000000000006</v>
      </c>
      <c r="Q13" s="11"/>
      <c r="R13" s="13">
        <v>42452</v>
      </c>
      <c r="S13" s="8">
        <v>8.4666666666666668</v>
      </c>
    </row>
    <row r="14" spans="1:22" x14ac:dyDescent="0.3">
      <c r="C14" s="13">
        <v>42473</v>
      </c>
      <c r="D14" s="11">
        <v>0.17599999999999999</v>
      </c>
      <c r="E14" s="11"/>
      <c r="F14" s="13">
        <v>42473</v>
      </c>
      <c r="G14" s="11">
        <v>0.30399999999999999</v>
      </c>
      <c r="H14" s="11"/>
      <c r="I14" s="13">
        <v>42459</v>
      </c>
      <c r="J14" s="11">
        <v>12.206666666666665</v>
      </c>
      <c r="K14" s="11"/>
      <c r="L14" s="13">
        <v>42459</v>
      </c>
      <c r="M14" s="11">
        <v>1406.3333333333333</v>
      </c>
      <c r="N14" s="11"/>
      <c r="O14" s="14">
        <v>42467</v>
      </c>
      <c r="P14" s="11">
        <v>14.5</v>
      </c>
      <c r="Q14" s="11"/>
      <c r="R14" s="13">
        <v>42459</v>
      </c>
      <c r="S14" s="8">
        <v>9.0333333333333332</v>
      </c>
    </row>
    <row r="15" spans="1:22" x14ac:dyDescent="0.3">
      <c r="C15" s="13">
        <v>42480</v>
      </c>
      <c r="D15" s="11">
        <v>0.121</v>
      </c>
      <c r="E15" s="11"/>
      <c r="F15" s="13">
        <v>42480</v>
      </c>
      <c r="G15" s="11">
        <v>0.13100000000000001</v>
      </c>
      <c r="H15" s="11"/>
      <c r="I15" s="14">
        <v>42467</v>
      </c>
      <c r="J15" s="11">
        <v>12.913333333333334</v>
      </c>
      <c r="K15" s="11"/>
      <c r="L15" s="14">
        <v>42467</v>
      </c>
      <c r="M15" s="11">
        <v>707.66666666666663</v>
      </c>
      <c r="N15" s="11"/>
      <c r="O15" s="13">
        <v>42473</v>
      </c>
      <c r="P15" s="11">
        <v>12.8</v>
      </c>
      <c r="Q15" s="11"/>
      <c r="R15" s="14">
        <v>42467</v>
      </c>
      <c r="S15" s="8">
        <v>8.8333333333333339</v>
      </c>
    </row>
    <row r="16" spans="1:22" x14ac:dyDescent="0.3">
      <c r="C16" s="5">
        <v>42487</v>
      </c>
      <c r="D16" s="11">
        <v>0.182</v>
      </c>
      <c r="E16" s="11"/>
      <c r="F16" s="5">
        <v>42487</v>
      </c>
      <c r="G16" s="11">
        <v>0.121</v>
      </c>
      <c r="H16" s="11"/>
      <c r="I16" s="13">
        <v>42480</v>
      </c>
      <c r="J16" s="11">
        <v>11.856666666666699</v>
      </c>
      <c r="K16" s="11"/>
      <c r="L16" s="13">
        <v>42473</v>
      </c>
      <c r="M16" s="11">
        <v>987.66666666666663</v>
      </c>
      <c r="N16" s="11"/>
      <c r="O16" s="13">
        <v>42480</v>
      </c>
      <c r="P16" s="11">
        <v>5.15</v>
      </c>
      <c r="Q16" s="11"/>
      <c r="R16" s="13">
        <v>42473</v>
      </c>
      <c r="S16" s="8">
        <v>9.8000000000000007</v>
      </c>
    </row>
    <row r="17" spans="3:19" x14ac:dyDescent="0.3">
      <c r="C17" s="5">
        <v>42494</v>
      </c>
      <c r="D17" s="11">
        <v>0.27900000000000003</v>
      </c>
      <c r="E17" s="11"/>
      <c r="F17" s="5">
        <v>42494</v>
      </c>
      <c r="G17" s="11">
        <v>0.17599999999999999</v>
      </c>
      <c r="H17" s="11"/>
      <c r="I17" s="5">
        <v>42494</v>
      </c>
      <c r="J17" s="11">
        <v>10.226666666666667</v>
      </c>
      <c r="K17" s="11"/>
      <c r="L17" s="13">
        <v>42480</v>
      </c>
      <c r="M17" s="11">
        <v>834</v>
      </c>
      <c r="N17" s="11"/>
      <c r="O17" s="5">
        <v>42487</v>
      </c>
      <c r="P17" s="11">
        <v>3.95</v>
      </c>
      <c r="Q17" s="11"/>
      <c r="R17" s="13">
        <v>42480</v>
      </c>
      <c r="S17" s="8">
        <v>9.5333333333333332</v>
      </c>
    </row>
    <row r="18" spans="3:19" x14ac:dyDescent="0.3">
      <c r="C18" s="13">
        <v>42501</v>
      </c>
      <c r="D18" s="11">
        <v>0.27200000000000002</v>
      </c>
      <c r="E18" s="11"/>
      <c r="F18" s="13">
        <v>42501</v>
      </c>
      <c r="G18" s="11">
        <v>0.157</v>
      </c>
      <c r="H18" s="11"/>
      <c r="I18" s="13">
        <v>42501</v>
      </c>
      <c r="J18" s="11">
        <v>12.48</v>
      </c>
      <c r="K18" s="11"/>
      <c r="L18" s="5">
        <v>42487</v>
      </c>
      <c r="M18" s="11">
        <v>1034</v>
      </c>
      <c r="N18" s="11"/>
      <c r="O18" s="5">
        <v>42494</v>
      </c>
      <c r="P18" s="11">
        <v>5.9649999999999999</v>
      </c>
      <c r="Q18" s="11"/>
      <c r="R18" s="5">
        <v>42487</v>
      </c>
      <c r="S18" s="8">
        <v>8.5</v>
      </c>
    </row>
    <row r="19" spans="3:19" x14ac:dyDescent="0.3">
      <c r="C19" s="13">
        <v>42508</v>
      </c>
      <c r="D19" s="11">
        <v>0.247</v>
      </c>
      <c r="E19" s="11"/>
      <c r="F19" s="13">
        <v>42508</v>
      </c>
      <c r="G19" s="11">
        <v>0.17849999999999999</v>
      </c>
      <c r="H19" s="11"/>
      <c r="I19" s="13">
        <v>42508</v>
      </c>
      <c r="J19" s="11">
        <v>11.266666666666666</v>
      </c>
      <c r="K19" s="11"/>
      <c r="L19" s="5">
        <v>42494</v>
      </c>
      <c r="M19" s="11">
        <v>875</v>
      </c>
      <c r="N19" s="11"/>
      <c r="O19" s="13">
        <v>42501</v>
      </c>
      <c r="P19" s="11">
        <v>5.875</v>
      </c>
      <c r="Q19" s="11"/>
      <c r="R19" s="5">
        <v>42494</v>
      </c>
      <c r="S19" s="8">
        <v>8.5</v>
      </c>
    </row>
    <row r="20" spans="3:19" x14ac:dyDescent="0.3">
      <c r="C20" s="13">
        <v>42515</v>
      </c>
      <c r="D20" s="11">
        <v>0.30299999999999999</v>
      </c>
      <c r="E20" s="11"/>
      <c r="F20" s="13">
        <v>42515</v>
      </c>
      <c r="G20" s="11">
        <v>0.45200000000000001</v>
      </c>
      <c r="H20" s="11"/>
      <c r="I20" s="13">
        <v>42515</v>
      </c>
      <c r="J20" s="11">
        <v>10.893333333333333</v>
      </c>
      <c r="K20" s="11"/>
      <c r="L20" s="13">
        <v>42501</v>
      </c>
      <c r="M20" s="11">
        <v>773.33333333333337</v>
      </c>
      <c r="N20" s="11"/>
      <c r="O20" s="13">
        <v>42508</v>
      </c>
      <c r="P20" s="11">
        <v>5.91</v>
      </c>
      <c r="Q20" s="11"/>
      <c r="R20" s="13">
        <v>42501</v>
      </c>
      <c r="S20" s="8">
        <v>9.4</v>
      </c>
    </row>
    <row r="21" spans="3:19" x14ac:dyDescent="0.3">
      <c r="C21" s="13">
        <v>42522</v>
      </c>
      <c r="D21" s="11">
        <v>0.27450000000000002</v>
      </c>
      <c r="E21" s="11"/>
      <c r="F21" s="13">
        <v>42522</v>
      </c>
      <c r="G21" s="11">
        <v>0.26100000000000001</v>
      </c>
      <c r="H21" s="11"/>
      <c r="I21" s="13">
        <v>42522</v>
      </c>
      <c r="J21" s="11">
        <v>7.4233333333333329</v>
      </c>
      <c r="K21" s="11"/>
      <c r="L21" s="13">
        <v>42508</v>
      </c>
      <c r="M21" s="11">
        <v>867</v>
      </c>
      <c r="N21" s="11"/>
      <c r="O21" s="13">
        <v>42515</v>
      </c>
      <c r="P21" s="11">
        <v>11.95</v>
      </c>
      <c r="Q21" s="11"/>
      <c r="R21" s="13">
        <v>42508</v>
      </c>
      <c r="S21" s="8">
        <v>9.1</v>
      </c>
    </row>
    <row r="22" spans="3:19" x14ac:dyDescent="0.3">
      <c r="C22" s="13">
        <v>42530</v>
      </c>
      <c r="D22" s="11">
        <v>0.26200000000000001</v>
      </c>
      <c r="E22" s="11"/>
      <c r="F22" s="13">
        <v>42530</v>
      </c>
      <c r="G22" s="11">
        <v>0.39500000000000002</v>
      </c>
      <c r="H22" s="11"/>
      <c r="I22" s="13">
        <v>42530</v>
      </c>
      <c r="J22" s="11">
        <v>3.65</v>
      </c>
      <c r="K22" s="11"/>
      <c r="L22" s="13">
        <v>42515</v>
      </c>
      <c r="M22" s="11">
        <v>755.33333333333337</v>
      </c>
      <c r="N22" s="11"/>
      <c r="O22" s="13">
        <v>42530</v>
      </c>
      <c r="P22" s="11">
        <v>4.5</v>
      </c>
      <c r="Q22" s="11"/>
      <c r="R22" s="13">
        <v>42515</v>
      </c>
      <c r="S22" s="8">
        <v>9.4</v>
      </c>
    </row>
    <row r="23" spans="3:19" x14ac:dyDescent="0.3">
      <c r="C23" s="13">
        <v>42536</v>
      </c>
      <c r="D23" s="11">
        <v>0.29599999999999999</v>
      </c>
      <c r="E23" s="11"/>
      <c r="F23" s="13">
        <v>42536</v>
      </c>
      <c r="G23" s="11">
        <v>0.17299999999999999</v>
      </c>
      <c r="H23" s="11"/>
      <c r="I23" s="13">
        <v>42536</v>
      </c>
      <c r="J23" s="11">
        <v>6.9533333333333331</v>
      </c>
      <c r="K23" s="11"/>
      <c r="L23" s="13">
        <v>42522</v>
      </c>
      <c r="M23" s="11">
        <v>654</v>
      </c>
      <c r="N23" s="11"/>
      <c r="O23" s="13">
        <v>42536</v>
      </c>
      <c r="P23" s="11">
        <v>5.6</v>
      </c>
      <c r="Q23" s="11"/>
      <c r="R23" s="13">
        <v>42522</v>
      </c>
      <c r="S23" s="8">
        <v>8.9666666666666668</v>
      </c>
    </row>
    <row r="24" spans="3:19" x14ac:dyDescent="0.3">
      <c r="C24" s="5">
        <v>42543</v>
      </c>
      <c r="D24" s="11">
        <v>0.25600000000000001</v>
      </c>
      <c r="E24" s="11"/>
      <c r="F24" s="5">
        <v>42543</v>
      </c>
      <c r="G24" s="11">
        <v>6.7000000000000004E-2</v>
      </c>
      <c r="H24" s="11"/>
      <c r="I24" s="5">
        <v>42543</v>
      </c>
      <c r="J24" s="11">
        <v>7.0466666666666669</v>
      </c>
      <c r="K24" s="11"/>
      <c r="L24" s="13">
        <v>42530</v>
      </c>
      <c r="M24" s="11">
        <v>629</v>
      </c>
      <c r="N24" s="11"/>
      <c r="O24" s="5">
        <v>42543</v>
      </c>
      <c r="P24" s="11">
        <v>4.5350000000000001</v>
      </c>
      <c r="Q24" s="11"/>
      <c r="R24" s="13">
        <v>42530</v>
      </c>
      <c r="S24" s="8">
        <v>7.5</v>
      </c>
    </row>
    <row r="25" spans="3:19" x14ac:dyDescent="0.3">
      <c r="C25" s="13">
        <v>42551</v>
      </c>
      <c r="D25" s="11">
        <v>0.19600000000000001</v>
      </c>
      <c r="E25" s="11"/>
      <c r="F25" s="13">
        <v>42551</v>
      </c>
      <c r="G25" s="11">
        <v>0.185</v>
      </c>
      <c r="H25" s="11"/>
      <c r="I25" s="13">
        <v>42551</v>
      </c>
      <c r="J25" s="11">
        <v>4.8133333333333335</v>
      </c>
      <c r="K25" s="11"/>
      <c r="L25" s="13">
        <v>42536</v>
      </c>
      <c r="M25" s="11">
        <v>766</v>
      </c>
      <c r="N25" s="11"/>
      <c r="O25" s="13">
        <v>42551</v>
      </c>
      <c r="P25" s="11">
        <v>7.61</v>
      </c>
      <c r="Q25" s="11"/>
      <c r="R25" s="13">
        <v>42536</v>
      </c>
      <c r="S25" s="8">
        <v>8.6</v>
      </c>
    </row>
    <row r="26" spans="3:19" x14ac:dyDescent="0.3">
      <c r="C26" s="5">
        <v>42557</v>
      </c>
      <c r="D26" s="11">
        <v>0.20200000000000001</v>
      </c>
      <c r="E26" s="11"/>
      <c r="F26" s="5">
        <v>42557</v>
      </c>
      <c r="G26" s="11">
        <v>0.14799999999999999</v>
      </c>
      <c r="H26" s="11"/>
      <c r="I26" s="5">
        <v>42557</v>
      </c>
      <c r="J26" s="11">
        <v>4.46</v>
      </c>
      <c r="K26" s="11"/>
      <c r="L26" s="5">
        <v>42543</v>
      </c>
      <c r="M26" s="11">
        <v>779.66666666666663</v>
      </c>
      <c r="N26" s="11"/>
      <c r="O26" s="5">
        <v>42557</v>
      </c>
      <c r="P26" s="11">
        <v>2.5950000000000002</v>
      </c>
      <c r="Q26" s="11"/>
      <c r="R26" s="5">
        <v>42543</v>
      </c>
      <c r="S26" s="8">
        <v>7.5666666666666664</v>
      </c>
    </row>
    <row r="27" spans="3:19" x14ac:dyDescent="0.3">
      <c r="C27" s="13">
        <v>42564</v>
      </c>
      <c r="D27" s="11">
        <v>0.28699999999999998</v>
      </c>
      <c r="E27" s="11"/>
      <c r="F27" s="13">
        <v>42564</v>
      </c>
      <c r="G27" s="11">
        <v>0.255</v>
      </c>
      <c r="H27" s="11"/>
      <c r="I27" s="13">
        <v>42564</v>
      </c>
      <c r="J27" s="11">
        <v>5.9533333333333331</v>
      </c>
      <c r="K27" s="11"/>
      <c r="L27" s="13">
        <v>42551</v>
      </c>
      <c r="M27" s="11">
        <v>734</v>
      </c>
      <c r="N27" s="11"/>
      <c r="O27" s="13">
        <v>42564</v>
      </c>
      <c r="P27" s="11">
        <v>5.7549999999999999</v>
      </c>
      <c r="Q27" s="11"/>
      <c r="R27" s="13">
        <v>42551</v>
      </c>
      <c r="S27" s="8">
        <v>7.833333333333333</v>
      </c>
    </row>
    <row r="28" spans="3:19" x14ac:dyDescent="0.3">
      <c r="C28" s="13">
        <v>42571</v>
      </c>
      <c r="D28" s="11">
        <v>0.16500000000000001</v>
      </c>
      <c r="E28" s="11"/>
      <c r="F28" s="13">
        <v>42571</v>
      </c>
      <c r="G28" s="11">
        <v>0.26</v>
      </c>
      <c r="H28" s="11"/>
      <c r="I28" s="13">
        <v>42571</v>
      </c>
      <c r="J28" s="11">
        <v>2.81</v>
      </c>
      <c r="K28" s="11"/>
      <c r="L28" s="5">
        <v>42557</v>
      </c>
      <c r="M28" s="11">
        <v>654</v>
      </c>
      <c r="N28" s="11"/>
      <c r="O28" s="13">
        <v>42571</v>
      </c>
      <c r="P28" s="11">
        <v>5.8</v>
      </c>
      <c r="Q28" s="11"/>
      <c r="R28" s="5">
        <v>42557</v>
      </c>
      <c r="S28" s="8">
        <v>7.9333333333333336</v>
      </c>
    </row>
    <row r="29" spans="3:19" x14ac:dyDescent="0.3">
      <c r="C29" s="13">
        <v>42578</v>
      </c>
      <c r="D29" s="11">
        <v>0.16200000000000001</v>
      </c>
      <c r="E29" s="11"/>
      <c r="F29" s="13">
        <v>42578</v>
      </c>
      <c r="G29" s="11">
        <v>0.107</v>
      </c>
      <c r="H29" s="11"/>
      <c r="I29" s="13">
        <v>42578</v>
      </c>
      <c r="J29" s="11">
        <v>4.2333333333333334</v>
      </c>
      <c r="K29" s="11"/>
      <c r="L29" s="13">
        <v>42564</v>
      </c>
      <c r="M29" s="11">
        <v>683</v>
      </c>
      <c r="N29" s="11"/>
      <c r="O29" s="13">
        <v>42578</v>
      </c>
      <c r="P29" s="11">
        <v>2.5449999999999999</v>
      </c>
      <c r="Q29" s="11"/>
      <c r="R29" s="13">
        <v>42564</v>
      </c>
      <c r="S29" s="8">
        <v>7.9666666666666659</v>
      </c>
    </row>
    <row r="30" spans="3:19" x14ac:dyDescent="0.3">
      <c r="C30" s="13">
        <v>42585</v>
      </c>
      <c r="D30" s="11">
        <v>0.40899999999999997</v>
      </c>
      <c r="E30" s="11"/>
      <c r="F30" s="13">
        <v>42585</v>
      </c>
      <c r="G30" s="11">
        <v>0.75900000000000001</v>
      </c>
      <c r="H30" s="11"/>
      <c r="I30" s="13">
        <v>42585</v>
      </c>
      <c r="J30" s="11">
        <v>5.08</v>
      </c>
      <c r="K30" s="11"/>
      <c r="L30" s="13">
        <v>42571</v>
      </c>
      <c r="M30" s="11">
        <v>744</v>
      </c>
      <c r="N30" s="11"/>
      <c r="O30" s="13">
        <v>42585</v>
      </c>
      <c r="P30" s="11">
        <v>17.399999999999999</v>
      </c>
      <c r="Q30" s="11"/>
      <c r="R30" s="13">
        <v>42571</v>
      </c>
      <c r="S30" s="8">
        <v>7.5</v>
      </c>
    </row>
    <row r="31" spans="3:19" x14ac:dyDescent="0.3">
      <c r="C31" s="13">
        <v>42592</v>
      </c>
      <c r="D31" s="11">
        <v>0.502</v>
      </c>
      <c r="E31" s="11"/>
      <c r="F31" s="13">
        <v>42592</v>
      </c>
      <c r="G31" s="11">
        <v>1.07</v>
      </c>
      <c r="H31" s="11"/>
      <c r="I31" s="13">
        <v>42592</v>
      </c>
      <c r="J31" s="11">
        <v>0.96</v>
      </c>
      <c r="K31" s="11"/>
      <c r="L31" s="13">
        <v>42578</v>
      </c>
      <c r="M31" s="11">
        <v>836</v>
      </c>
      <c r="N31" s="11"/>
      <c r="O31" s="13">
        <v>42592</v>
      </c>
      <c r="P31" s="11">
        <v>59.2</v>
      </c>
      <c r="Q31" s="11"/>
      <c r="R31" s="13">
        <v>42578</v>
      </c>
      <c r="S31" s="8">
        <v>8.1333333333333329</v>
      </c>
    </row>
    <row r="32" spans="3:19" x14ac:dyDescent="0.3">
      <c r="C32" s="5">
        <v>42599</v>
      </c>
      <c r="D32" s="11">
        <v>0.27900000000000003</v>
      </c>
      <c r="E32" s="11"/>
      <c r="F32" s="5">
        <v>42599</v>
      </c>
      <c r="G32" s="11">
        <v>0.61</v>
      </c>
      <c r="H32" s="11"/>
      <c r="I32" s="5">
        <v>42599</v>
      </c>
      <c r="J32" s="11">
        <v>1.27</v>
      </c>
      <c r="K32" s="11"/>
      <c r="L32" s="13">
        <v>42585</v>
      </c>
      <c r="M32" s="11">
        <v>536.33333333333337</v>
      </c>
      <c r="N32" s="11"/>
      <c r="O32" s="5">
        <v>42599</v>
      </c>
      <c r="P32" s="11">
        <v>7.0949999999999998</v>
      </c>
      <c r="Q32" s="11"/>
      <c r="R32" s="13">
        <v>42585</v>
      </c>
      <c r="S32" s="8">
        <v>8.3333333333333339</v>
      </c>
    </row>
    <row r="33" spans="3:19" x14ac:dyDescent="0.3">
      <c r="C33" s="13">
        <v>42606</v>
      </c>
      <c r="D33" s="11">
        <v>0.26400000000000001</v>
      </c>
      <c r="E33" s="11"/>
      <c r="F33" s="13">
        <v>42606</v>
      </c>
      <c r="G33" s="11">
        <v>0.94299999999999995</v>
      </c>
      <c r="H33" s="11"/>
      <c r="I33" s="13">
        <v>42606</v>
      </c>
      <c r="J33" s="11">
        <v>2.0266666666666668</v>
      </c>
      <c r="K33" s="11"/>
      <c r="L33" s="13">
        <v>42592</v>
      </c>
      <c r="M33" s="11">
        <v>715</v>
      </c>
      <c r="N33" s="11"/>
      <c r="O33" s="13">
        <v>42606</v>
      </c>
      <c r="P33" s="11">
        <v>19.350000000000001</v>
      </c>
      <c r="Q33" s="11"/>
      <c r="R33" s="13">
        <v>42592</v>
      </c>
      <c r="S33" s="8">
        <v>7.6000000000000005</v>
      </c>
    </row>
    <row r="34" spans="3:19" x14ac:dyDescent="0.3">
      <c r="C34" s="13">
        <v>42613</v>
      </c>
      <c r="D34" s="11">
        <v>0.40350000000000003</v>
      </c>
      <c r="E34" s="11"/>
      <c r="F34" s="13">
        <v>42620</v>
      </c>
      <c r="G34" s="11">
        <v>1.38</v>
      </c>
      <c r="H34" s="11"/>
      <c r="I34" s="13">
        <v>42613</v>
      </c>
      <c r="J34" s="11">
        <v>0.52</v>
      </c>
      <c r="K34" s="11"/>
      <c r="L34" s="5">
        <v>42599</v>
      </c>
      <c r="M34" s="11">
        <v>622</v>
      </c>
      <c r="N34" s="11"/>
      <c r="O34" s="13">
        <v>42613</v>
      </c>
      <c r="P34" s="11">
        <v>16.0275</v>
      </c>
      <c r="Q34" s="11"/>
      <c r="R34" s="5">
        <v>42599</v>
      </c>
      <c r="S34" s="8">
        <v>7.3</v>
      </c>
    </row>
    <row r="35" spans="3:19" x14ac:dyDescent="0.3">
      <c r="C35" s="13">
        <v>42620</v>
      </c>
      <c r="D35" s="11">
        <v>0.26</v>
      </c>
      <c r="E35" s="11"/>
      <c r="F35" s="14">
        <v>42627</v>
      </c>
      <c r="G35" s="11">
        <v>1.87</v>
      </c>
      <c r="H35" s="11"/>
      <c r="I35" s="13">
        <v>42620</v>
      </c>
      <c r="J35" s="11">
        <v>0.37</v>
      </c>
      <c r="K35" s="11"/>
      <c r="L35" s="13">
        <v>42606</v>
      </c>
      <c r="M35" s="11">
        <v>668.33333333333337</v>
      </c>
      <c r="N35" s="11"/>
      <c r="O35" s="13">
        <v>42620</v>
      </c>
      <c r="P35" s="11">
        <v>27.35</v>
      </c>
      <c r="Q35" s="11"/>
      <c r="R35" s="13">
        <v>42606</v>
      </c>
      <c r="S35" s="8">
        <v>7.5333333333333341</v>
      </c>
    </row>
    <row r="36" spans="3:19" x14ac:dyDescent="0.3">
      <c r="C36" s="14">
        <v>42627</v>
      </c>
      <c r="D36" s="11">
        <v>0.442</v>
      </c>
      <c r="E36" s="11"/>
      <c r="F36" s="14">
        <v>42634</v>
      </c>
      <c r="G36" s="11">
        <v>0.66300000000000003</v>
      </c>
      <c r="H36" s="11"/>
      <c r="I36" s="14">
        <v>42627</v>
      </c>
      <c r="J36" s="11">
        <v>1.0166666666666666</v>
      </c>
      <c r="K36" s="11"/>
      <c r="L36" s="13">
        <v>42613</v>
      </c>
      <c r="M36" s="11">
        <v>672.33333333333337</v>
      </c>
      <c r="N36" s="11"/>
      <c r="O36" s="14">
        <v>42627</v>
      </c>
      <c r="P36" s="11">
        <v>160.5</v>
      </c>
      <c r="Q36" s="11"/>
      <c r="R36" s="13">
        <v>42613</v>
      </c>
      <c r="S36" s="8">
        <v>7.4000000000000012</v>
      </c>
    </row>
    <row r="37" spans="3:19" x14ac:dyDescent="0.3">
      <c r="C37" s="14">
        <v>42634</v>
      </c>
      <c r="D37" s="11">
        <v>0.26</v>
      </c>
      <c r="E37" s="11"/>
      <c r="F37" s="3">
        <v>42641</v>
      </c>
      <c r="G37" s="11">
        <v>0.53800000000000003</v>
      </c>
      <c r="H37" s="11"/>
      <c r="I37" s="14">
        <v>42634</v>
      </c>
      <c r="J37" s="11">
        <v>1.9866666666666666</v>
      </c>
      <c r="K37" s="11"/>
      <c r="L37" s="13">
        <v>42620</v>
      </c>
      <c r="M37" s="11">
        <v>457</v>
      </c>
      <c r="N37" s="11"/>
      <c r="O37" s="14">
        <v>42634</v>
      </c>
      <c r="P37" s="11">
        <v>63.5</v>
      </c>
      <c r="Q37" s="11"/>
      <c r="R37" s="13">
        <v>42620</v>
      </c>
      <c r="S37" s="8">
        <v>7.2666666666666666</v>
      </c>
    </row>
    <row r="38" spans="3:19" x14ac:dyDescent="0.3">
      <c r="C38" s="3">
        <v>42641</v>
      </c>
      <c r="D38" s="11">
        <v>0.34599999999999997</v>
      </c>
      <c r="E38" s="11"/>
      <c r="F38" s="14">
        <v>42648</v>
      </c>
      <c r="G38" s="11">
        <v>0.34300000000000003</v>
      </c>
      <c r="H38" s="11"/>
      <c r="I38" s="3">
        <v>42641</v>
      </c>
      <c r="J38" s="11">
        <v>2.44</v>
      </c>
      <c r="K38" s="11"/>
      <c r="L38" s="14">
        <v>42627</v>
      </c>
      <c r="M38" s="11">
        <v>430.33333333333331</v>
      </c>
      <c r="N38" s="11"/>
      <c r="O38" s="3">
        <v>42641</v>
      </c>
      <c r="P38" s="11">
        <v>54.9</v>
      </c>
      <c r="Q38" s="11"/>
      <c r="R38" s="14">
        <v>42627</v>
      </c>
      <c r="S38" s="8">
        <v>7.1000000000000005</v>
      </c>
    </row>
    <row r="39" spans="3:19" x14ac:dyDescent="0.3">
      <c r="C39" s="14">
        <v>42648</v>
      </c>
      <c r="D39" s="11">
        <v>0.36899999999999999</v>
      </c>
      <c r="E39" s="11"/>
      <c r="F39" s="14">
        <v>42655</v>
      </c>
      <c r="G39" s="11">
        <v>0.55100000000000005</v>
      </c>
      <c r="H39" s="11"/>
      <c r="I39" s="14">
        <v>42648</v>
      </c>
      <c r="J39" s="11">
        <v>3.88</v>
      </c>
      <c r="K39" s="11"/>
      <c r="L39" s="14">
        <v>42634</v>
      </c>
      <c r="M39" s="11">
        <v>430</v>
      </c>
      <c r="N39" s="11"/>
      <c r="O39" s="14">
        <v>42648</v>
      </c>
      <c r="P39" s="11">
        <v>26.15</v>
      </c>
      <c r="Q39" s="11"/>
      <c r="R39" s="14">
        <v>42634</v>
      </c>
      <c r="S39" s="8">
        <v>6.9000000000000012</v>
      </c>
    </row>
    <row r="40" spans="3:19" x14ac:dyDescent="0.3">
      <c r="C40" s="14">
        <v>42655</v>
      </c>
      <c r="D40" s="11">
        <v>0.437</v>
      </c>
      <c r="E40" s="11"/>
      <c r="F40" s="14">
        <v>42662</v>
      </c>
      <c r="G40" s="11">
        <v>0.153</v>
      </c>
      <c r="H40" s="11"/>
      <c r="I40" s="14">
        <v>42655</v>
      </c>
      <c r="J40" s="11">
        <v>3.5366666666666666</v>
      </c>
      <c r="K40" s="11"/>
      <c r="L40" s="14">
        <v>42648</v>
      </c>
      <c r="M40" s="11">
        <v>910</v>
      </c>
      <c r="N40" s="11"/>
      <c r="O40" s="14">
        <v>42662</v>
      </c>
      <c r="P40" s="11">
        <v>4.42</v>
      </c>
      <c r="Q40" s="11"/>
      <c r="R40" s="3">
        <v>42641</v>
      </c>
      <c r="S40" s="8">
        <v>7.4</v>
      </c>
    </row>
    <row r="41" spans="3:19" x14ac:dyDescent="0.3">
      <c r="C41" s="14">
        <v>42662</v>
      </c>
      <c r="D41" s="11">
        <v>0.38100000000000001</v>
      </c>
      <c r="E41" s="11"/>
      <c r="F41" s="14">
        <v>42669</v>
      </c>
      <c r="G41" s="11">
        <v>0.29599999999999999</v>
      </c>
      <c r="H41" s="11"/>
      <c r="I41" s="14">
        <v>42662</v>
      </c>
      <c r="J41" s="11">
        <v>5.0133333333333328</v>
      </c>
      <c r="K41" s="11"/>
      <c r="L41" s="14">
        <v>42655</v>
      </c>
      <c r="M41" s="11">
        <v>893.33333333333337</v>
      </c>
      <c r="N41" s="11"/>
      <c r="O41" s="14">
        <v>42669</v>
      </c>
      <c r="P41" s="11">
        <v>6.5650000000000004</v>
      </c>
      <c r="Q41" s="11"/>
      <c r="R41" s="14">
        <v>42648</v>
      </c>
      <c r="S41" s="8">
        <v>7.5999999999999988</v>
      </c>
    </row>
    <row r="42" spans="3:19" x14ac:dyDescent="0.3">
      <c r="C42" s="14">
        <v>42669</v>
      </c>
      <c r="D42" s="11">
        <v>0.495</v>
      </c>
      <c r="E42" s="11"/>
      <c r="F42" s="3">
        <v>42676</v>
      </c>
      <c r="G42" s="11">
        <v>0.255</v>
      </c>
      <c r="H42" s="11"/>
      <c r="I42" s="14">
        <v>42669</v>
      </c>
      <c r="J42" s="11">
        <v>4.796666666666666</v>
      </c>
      <c r="K42" s="11"/>
      <c r="L42" s="14">
        <v>42662</v>
      </c>
      <c r="M42" s="11">
        <v>913.33333333333337</v>
      </c>
      <c r="N42" s="11"/>
      <c r="O42" s="3">
        <v>42676</v>
      </c>
      <c r="P42" s="11">
        <v>4.04</v>
      </c>
      <c r="Q42" s="11"/>
      <c r="R42" s="14">
        <v>42655</v>
      </c>
      <c r="S42" s="8">
        <v>7.8666666666666663</v>
      </c>
    </row>
    <row r="43" spans="3:19" x14ac:dyDescent="0.3">
      <c r="C43" s="3">
        <v>42676</v>
      </c>
      <c r="D43" s="11">
        <v>0.51300000000000001</v>
      </c>
      <c r="E43" s="11"/>
      <c r="F43" s="14">
        <v>42683</v>
      </c>
      <c r="G43" s="11">
        <v>0.215</v>
      </c>
      <c r="H43" s="11"/>
      <c r="I43" s="3">
        <v>42676</v>
      </c>
      <c r="J43" s="11">
        <v>7.0133333333333328</v>
      </c>
      <c r="K43" s="11"/>
      <c r="L43" s="14">
        <v>42669</v>
      </c>
      <c r="M43" s="11">
        <v>664.66666666666663</v>
      </c>
      <c r="N43" s="11"/>
      <c r="O43" s="14">
        <v>42683</v>
      </c>
      <c r="P43" s="11">
        <v>5.56</v>
      </c>
      <c r="Q43" s="11"/>
      <c r="R43" s="14">
        <v>42662</v>
      </c>
      <c r="S43" s="8">
        <v>7.7</v>
      </c>
    </row>
    <row r="44" spans="3:19" x14ac:dyDescent="0.3">
      <c r="C44" s="14">
        <v>42683</v>
      </c>
      <c r="D44" s="11">
        <v>0.26600000000000001</v>
      </c>
      <c r="E44" s="11"/>
      <c r="F44" s="3">
        <v>42690</v>
      </c>
      <c r="G44" s="11">
        <v>0.40300000000000002</v>
      </c>
      <c r="H44" s="11"/>
      <c r="I44" s="14">
        <v>42683</v>
      </c>
      <c r="J44" s="11">
        <v>10.046666666666667</v>
      </c>
      <c r="K44" s="11"/>
      <c r="L44" s="3">
        <v>42676</v>
      </c>
      <c r="M44" s="11">
        <v>576</v>
      </c>
      <c r="N44" s="11"/>
      <c r="O44" s="3">
        <v>42690</v>
      </c>
      <c r="P44" s="11">
        <v>9.02</v>
      </c>
      <c r="Q44" s="11"/>
      <c r="R44" s="14">
        <v>42669</v>
      </c>
      <c r="S44" s="8">
        <v>7.5</v>
      </c>
    </row>
    <row r="45" spans="3:19" x14ac:dyDescent="0.3">
      <c r="C45" s="3">
        <v>42690</v>
      </c>
      <c r="D45" s="11">
        <v>0.36199999999999999</v>
      </c>
      <c r="E45" s="11"/>
      <c r="F45" s="14">
        <v>42695</v>
      </c>
      <c r="G45" s="11">
        <v>0.39600000000000002</v>
      </c>
      <c r="H45" s="11"/>
      <c r="I45" s="3">
        <v>42690</v>
      </c>
      <c r="J45" s="11">
        <v>7.1466666666666656</v>
      </c>
      <c r="K45" s="11"/>
      <c r="L45" s="14">
        <v>42683</v>
      </c>
      <c r="M45" s="11">
        <v>517</v>
      </c>
      <c r="N45" s="11"/>
      <c r="O45" s="14">
        <v>42695</v>
      </c>
      <c r="P45" s="11">
        <v>6.2</v>
      </c>
      <c r="Q45" s="11"/>
      <c r="R45" s="3">
        <v>42676</v>
      </c>
      <c r="S45" s="8">
        <v>7.5</v>
      </c>
    </row>
    <row r="46" spans="3:19" x14ac:dyDescent="0.3">
      <c r="C46" s="14">
        <v>42695</v>
      </c>
      <c r="D46" s="11">
        <v>0.52100000000000002</v>
      </c>
      <c r="E46" s="11"/>
      <c r="F46" s="14">
        <v>42711</v>
      </c>
      <c r="G46" s="11">
        <v>0.439</v>
      </c>
      <c r="H46" s="11"/>
      <c r="I46" s="14">
        <v>42695</v>
      </c>
      <c r="J46" s="11">
        <v>5.876666666666666</v>
      </c>
      <c r="K46" s="11"/>
      <c r="L46" s="3">
        <v>42690</v>
      </c>
      <c r="M46" s="11">
        <v>575.66666666666663</v>
      </c>
      <c r="N46" s="11"/>
      <c r="O46" s="14">
        <v>42711</v>
      </c>
      <c r="P46" s="11">
        <v>8.4700000000000006</v>
      </c>
      <c r="Q46" s="11"/>
      <c r="R46" s="14">
        <v>42683</v>
      </c>
      <c r="S46" s="8">
        <v>8</v>
      </c>
    </row>
    <row r="47" spans="3:19" x14ac:dyDescent="0.3">
      <c r="C47" s="14">
        <v>42711</v>
      </c>
      <c r="D47" s="11">
        <v>0.72</v>
      </c>
      <c r="E47" s="11"/>
      <c r="F47" s="14">
        <v>42718</v>
      </c>
      <c r="G47" s="11">
        <v>0.48799999999999999</v>
      </c>
      <c r="H47" s="11"/>
      <c r="I47" s="14">
        <v>42704</v>
      </c>
      <c r="J47" s="11">
        <v>7.7033333333333331</v>
      </c>
      <c r="K47" s="11"/>
      <c r="L47" s="14">
        <v>42695</v>
      </c>
      <c r="M47" s="11">
        <v>952.66666666666663</v>
      </c>
      <c r="N47" s="11"/>
      <c r="O47" s="14">
        <v>42718</v>
      </c>
      <c r="P47" s="11">
        <v>9.43</v>
      </c>
      <c r="Q47" s="11"/>
      <c r="R47" s="3">
        <v>42690</v>
      </c>
      <c r="S47" s="8">
        <v>7.666666666666667</v>
      </c>
    </row>
    <row r="48" spans="3:19" x14ac:dyDescent="0.3">
      <c r="C48" s="14">
        <v>42718</v>
      </c>
      <c r="D48" s="11">
        <v>0.69399999999999995</v>
      </c>
      <c r="E48" s="11"/>
      <c r="F48" s="14">
        <v>42725</v>
      </c>
      <c r="G48" s="11">
        <v>0.27500000000000002</v>
      </c>
      <c r="H48" s="11"/>
      <c r="I48" s="14">
        <v>42711</v>
      </c>
      <c r="J48" s="11">
        <v>5.626666666666666</v>
      </c>
      <c r="K48" s="11"/>
      <c r="L48" s="14">
        <v>42704</v>
      </c>
      <c r="M48" s="11">
        <v>388.33333333333331</v>
      </c>
      <c r="N48" s="11"/>
      <c r="O48" s="14">
        <v>42725</v>
      </c>
      <c r="P48" s="11">
        <v>5.7350000000000003</v>
      </c>
      <c r="Q48" s="11"/>
      <c r="R48" s="14">
        <v>42704</v>
      </c>
      <c r="S48" s="8">
        <v>8.3666666666666654</v>
      </c>
    </row>
    <row r="49" spans="3:19" x14ac:dyDescent="0.3">
      <c r="C49" s="14">
        <v>42725</v>
      </c>
      <c r="D49" s="11">
        <v>0.84399999999999997</v>
      </c>
      <c r="E49" s="11"/>
      <c r="F49" s="2">
        <v>42753</v>
      </c>
      <c r="G49" s="15">
        <v>0.27700000000000002</v>
      </c>
      <c r="H49" s="11"/>
      <c r="I49" s="14">
        <v>42718</v>
      </c>
      <c r="J49" s="11">
        <v>7.5633333333333335</v>
      </c>
      <c r="K49" s="11"/>
      <c r="L49" s="14">
        <v>42711</v>
      </c>
      <c r="M49" s="11">
        <v>957.33333333333337</v>
      </c>
      <c r="N49" s="11"/>
      <c r="O49" s="2">
        <v>42753</v>
      </c>
      <c r="P49" s="24">
        <v>10.98</v>
      </c>
      <c r="Q49" s="11"/>
      <c r="R49" s="14">
        <v>42711</v>
      </c>
      <c r="S49" s="8">
        <v>7.5333333333333341</v>
      </c>
    </row>
    <row r="50" spans="3:19" x14ac:dyDescent="0.3">
      <c r="C50" s="2">
        <v>42753</v>
      </c>
      <c r="D50" s="15">
        <v>0.92800000000000005</v>
      </c>
      <c r="E50" s="11"/>
      <c r="F50" s="2">
        <v>42760</v>
      </c>
      <c r="G50" s="15">
        <v>0.4</v>
      </c>
      <c r="H50" s="11"/>
      <c r="I50" s="14">
        <v>42725</v>
      </c>
      <c r="J50" s="11">
        <v>6.95</v>
      </c>
      <c r="K50" s="11"/>
      <c r="L50" s="14">
        <v>42718</v>
      </c>
      <c r="M50" s="11">
        <v>1976.6666666666667</v>
      </c>
      <c r="N50" s="11"/>
      <c r="O50" s="2">
        <v>42760</v>
      </c>
      <c r="P50" s="24">
        <v>13</v>
      </c>
      <c r="Q50" s="11"/>
      <c r="R50" s="14">
        <v>42718</v>
      </c>
      <c r="S50" s="8">
        <v>7.5666666666666664</v>
      </c>
    </row>
    <row r="51" spans="3:19" x14ac:dyDescent="0.3">
      <c r="C51" s="2">
        <v>42760</v>
      </c>
      <c r="D51" s="15">
        <v>0.84399999999999997</v>
      </c>
      <c r="E51" s="11"/>
      <c r="F51" s="2">
        <v>42774</v>
      </c>
      <c r="G51" s="15">
        <v>0.193</v>
      </c>
      <c r="H51" s="11"/>
      <c r="I51" s="2">
        <v>42753</v>
      </c>
      <c r="J51" s="16">
        <v>11.426666666666668</v>
      </c>
      <c r="K51" s="11"/>
      <c r="L51" s="14">
        <v>42725</v>
      </c>
      <c r="M51" s="11">
        <v>2863.3333333333335</v>
      </c>
      <c r="N51" s="11"/>
      <c r="O51" s="2">
        <v>42774</v>
      </c>
      <c r="P51" s="24">
        <v>6.46</v>
      </c>
      <c r="Q51" s="11"/>
      <c r="R51" s="14">
        <v>42725</v>
      </c>
      <c r="S51" s="8">
        <v>7.4000000000000012</v>
      </c>
    </row>
    <row r="52" spans="3:19" x14ac:dyDescent="0.3">
      <c r="C52" s="2">
        <v>42774</v>
      </c>
      <c r="D52" s="15">
        <v>1.44</v>
      </c>
      <c r="E52" s="11"/>
      <c r="F52" s="3">
        <v>42802</v>
      </c>
      <c r="G52" s="15">
        <v>0.38</v>
      </c>
      <c r="H52" s="11"/>
      <c r="I52" s="2">
        <v>42760</v>
      </c>
      <c r="J52" s="16">
        <v>11.506666666666668</v>
      </c>
      <c r="K52" s="11"/>
      <c r="L52" s="11"/>
      <c r="M52" s="11"/>
      <c r="N52" s="11"/>
      <c r="O52" s="3">
        <v>42802</v>
      </c>
      <c r="P52" s="24">
        <v>14.55</v>
      </c>
      <c r="Q52" s="11"/>
      <c r="R52" s="2">
        <v>42753</v>
      </c>
      <c r="S52" s="26">
        <v>7.6333333333333329</v>
      </c>
    </row>
    <row r="53" spans="3:19" x14ac:dyDescent="0.3">
      <c r="C53" s="3">
        <v>42781</v>
      </c>
      <c r="D53" s="15">
        <v>1.2250000000000001</v>
      </c>
      <c r="E53" s="11"/>
      <c r="F53" s="3">
        <v>42816</v>
      </c>
      <c r="G53" s="15">
        <v>0.3</v>
      </c>
      <c r="H53" s="11"/>
      <c r="I53" s="2">
        <v>42774</v>
      </c>
      <c r="J53" s="23">
        <v>12.88</v>
      </c>
      <c r="K53" s="11"/>
      <c r="L53" s="2">
        <v>42753</v>
      </c>
      <c r="M53" s="11"/>
      <c r="N53" s="11"/>
      <c r="O53" s="3">
        <v>42816</v>
      </c>
      <c r="P53" s="24">
        <v>9.9550000000000001</v>
      </c>
      <c r="Q53" s="11"/>
      <c r="R53" s="2">
        <v>42760</v>
      </c>
      <c r="S53" s="26">
        <v>7.5999999999999988</v>
      </c>
    </row>
    <row r="54" spans="3:19" x14ac:dyDescent="0.3">
      <c r="C54" s="3">
        <v>42802</v>
      </c>
      <c r="D54" s="15">
        <v>0.82399999999999995</v>
      </c>
      <c r="E54" s="11"/>
      <c r="F54" s="3">
        <v>42830</v>
      </c>
      <c r="G54" s="15">
        <v>0.47799999999999998</v>
      </c>
      <c r="H54" s="11"/>
      <c r="I54" s="3">
        <v>42781</v>
      </c>
      <c r="J54" s="16">
        <v>12.356666666666667</v>
      </c>
      <c r="K54" s="11"/>
      <c r="L54" s="2">
        <v>42760</v>
      </c>
      <c r="M54" s="11"/>
      <c r="N54" s="11"/>
      <c r="O54" s="3">
        <v>42830</v>
      </c>
      <c r="P54" s="24">
        <v>22.9</v>
      </c>
      <c r="Q54" s="11"/>
      <c r="R54" s="2">
        <v>42774</v>
      </c>
      <c r="S54" s="26">
        <v>7.8666666666666671</v>
      </c>
    </row>
    <row r="55" spans="3:19" x14ac:dyDescent="0.3">
      <c r="C55" s="3">
        <v>42816</v>
      </c>
      <c r="D55" s="15">
        <v>0.747</v>
      </c>
      <c r="E55" s="11"/>
      <c r="F55" s="2">
        <v>42844</v>
      </c>
      <c r="G55" s="15">
        <v>0.40100000000000002</v>
      </c>
      <c r="H55" s="11"/>
      <c r="I55" s="3">
        <v>42802</v>
      </c>
      <c r="J55" s="16">
        <v>16.286666666666665</v>
      </c>
      <c r="K55" s="11"/>
      <c r="L55" s="2">
        <v>42774</v>
      </c>
      <c r="M55" s="11"/>
      <c r="N55" s="11"/>
      <c r="O55" s="2">
        <v>42844</v>
      </c>
      <c r="P55" s="24">
        <v>20.149999999999999</v>
      </c>
      <c r="Q55" s="11"/>
      <c r="R55" s="3">
        <v>42781</v>
      </c>
      <c r="S55" s="26">
        <v>7.5333333333333341</v>
      </c>
    </row>
    <row r="56" spans="3:19" x14ac:dyDescent="0.3">
      <c r="C56" s="3">
        <v>42830</v>
      </c>
      <c r="D56" s="15">
        <v>1.1200000000000001</v>
      </c>
      <c r="E56" s="11"/>
      <c r="F56" s="2">
        <v>42865</v>
      </c>
      <c r="G56" s="15">
        <v>0.253</v>
      </c>
      <c r="H56" s="11"/>
      <c r="I56" s="3">
        <v>42816</v>
      </c>
      <c r="J56" s="16">
        <v>13.076666666666668</v>
      </c>
      <c r="K56" s="11"/>
      <c r="L56" s="3">
        <v>42781</v>
      </c>
      <c r="M56" s="11"/>
      <c r="N56" s="11"/>
      <c r="O56" s="2">
        <v>42865</v>
      </c>
      <c r="P56" s="24">
        <v>8.2650000000000006</v>
      </c>
      <c r="Q56" s="11"/>
      <c r="R56" s="3">
        <v>42802</v>
      </c>
      <c r="S56" s="26">
        <v>8.6999999999999993</v>
      </c>
    </row>
    <row r="57" spans="3:19" x14ac:dyDescent="0.3">
      <c r="C57" s="2">
        <v>42844</v>
      </c>
      <c r="D57" s="15">
        <v>0.70699999999999996</v>
      </c>
      <c r="E57" s="11"/>
      <c r="F57" s="2">
        <v>42879</v>
      </c>
      <c r="G57" s="15">
        <v>0.22649999999999998</v>
      </c>
      <c r="H57" s="11"/>
      <c r="I57" s="3">
        <v>42830</v>
      </c>
      <c r="J57" s="16">
        <v>8.1366666666666685</v>
      </c>
      <c r="K57" s="11"/>
      <c r="L57" s="3">
        <v>42802</v>
      </c>
      <c r="M57" s="11"/>
      <c r="N57" s="11"/>
      <c r="O57" s="4">
        <v>42893</v>
      </c>
      <c r="P57" s="24">
        <v>5.2949999999999999</v>
      </c>
      <c r="Q57" s="11"/>
      <c r="R57" s="3">
        <v>42816</v>
      </c>
      <c r="S57" s="26">
        <v>7.7</v>
      </c>
    </row>
    <row r="58" spans="3:19" x14ac:dyDescent="0.3">
      <c r="C58" s="2">
        <v>42865</v>
      </c>
      <c r="D58" s="15">
        <v>0.84599999999999997</v>
      </c>
      <c r="E58" s="11"/>
      <c r="F58" s="4">
        <v>42893</v>
      </c>
      <c r="G58" s="15">
        <v>7.4999999999999997E-2</v>
      </c>
      <c r="H58" s="11"/>
      <c r="I58" s="2">
        <v>42844</v>
      </c>
      <c r="J58" s="16">
        <v>15.843333333333334</v>
      </c>
      <c r="K58" s="11"/>
      <c r="L58" s="3">
        <v>42816</v>
      </c>
      <c r="M58" s="11"/>
      <c r="N58" s="11"/>
      <c r="O58" s="4">
        <v>42907</v>
      </c>
      <c r="P58" s="24">
        <v>5.17</v>
      </c>
      <c r="Q58" s="11"/>
      <c r="R58" s="3">
        <v>42830</v>
      </c>
      <c r="S58" s="26">
        <v>7.5999999999999988</v>
      </c>
    </row>
    <row r="59" spans="3:19" x14ac:dyDescent="0.3">
      <c r="C59" s="2">
        <v>42879</v>
      </c>
      <c r="D59" s="15">
        <v>0.52</v>
      </c>
      <c r="E59" s="11"/>
      <c r="F59" s="4">
        <v>42907</v>
      </c>
      <c r="G59" s="15">
        <v>0.24199999999999999</v>
      </c>
      <c r="H59" s="11"/>
      <c r="I59" s="2">
        <v>42879</v>
      </c>
      <c r="J59" s="16">
        <v>14.663333333333332</v>
      </c>
      <c r="K59" s="11"/>
      <c r="L59" s="3">
        <v>42830</v>
      </c>
      <c r="M59" s="11"/>
      <c r="N59" s="11"/>
      <c r="O59" s="4">
        <v>42928</v>
      </c>
      <c r="P59" s="24">
        <v>5.09</v>
      </c>
      <c r="Q59" s="11"/>
      <c r="R59" s="2">
        <v>42844</v>
      </c>
      <c r="S59" s="26">
        <v>9.0666666666666682</v>
      </c>
    </row>
    <row r="60" spans="3:19" x14ac:dyDescent="0.3">
      <c r="C60" s="4">
        <v>42893</v>
      </c>
      <c r="D60" s="15">
        <v>0.45</v>
      </c>
      <c r="E60" s="11"/>
      <c r="F60" s="4">
        <v>42928</v>
      </c>
      <c r="G60" s="15">
        <v>0.22600000000000001</v>
      </c>
      <c r="H60" s="11"/>
      <c r="I60" s="4">
        <v>42893</v>
      </c>
      <c r="J60" s="16">
        <v>10.073333333333332</v>
      </c>
      <c r="K60" s="11"/>
      <c r="L60" s="2">
        <v>42844</v>
      </c>
      <c r="M60" s="11"/>
      <c r="N60" s="11"/>
      <c r="O60" s="4">
        <v>42942</v>
      </c>
      <c r="P60" s="24">
        <v>11.629999999999999</v>
      </c>
      <c r="Q60" s="11"/>
      <c r="R60" s="2">
        <v>42865</v>
      </c>
      <c r="S60" s="26">
        <v>7.8</v>
      </c>
    </row>
    <row r="61" spans="3:19" x14ac:dyDescent="0.3">
      <c r="C61" s="4">
        <v>42907</v>
      </c>
      <c r="D61" s="15">
        <v>0.36799999999999999</v>
      </c>
      <c r="E61" s="11"/>
      <c r="F61" s="4">
        <v>42942</v>
      </c>
      <c r="G61" s="15">
        <v>0.71499999999999997</v>
      </c>
      <c r="H61" s="11"/>
      <c r="I61" s="4">
        <v>42907</v>
      </c>
      <c r="J61" s="16">
        <v>8.0266666666666673</v>
      </c>
      <c r="K61" s="11"/>
      <c r="L61" s="2">
        <v>42865</v>
      </c>
      <c r="M61" s="11"/>
      <c r="N61" s="11"/>
      <c r="O61" s="4">
        <v>42956</v>
      </c>
      <c r="P61" s="24">
        <v>6.53</v>
      </c>
      <c r="Q61" s="11"/>
      <c r="R61" s="2">
        <v>42879</v>
      </c>
      <c r="S61" s="26">
        <v>8.8666666666666671</v>
      </c>
    </row>
    <row r="62" spans="3:19" x14ac:dyDescent="0.3">
      <c r="C62" s="4">
        <v>42928</v>
      </c>
      <c r="D62" s="15">
        <v>0.28399999999999997</v>
      </c>
      <c r="E62" s="11"/>
      <c r="F62" s="4">
        <v>42956</v>
      </c>
      <c r="G62" s="15">
        <v>0.3165</v>
      </c>
      <c r="H62" s="11"/>
      <c r="I62" s="4">
        <v>42928</v>
      </c>
      <c r="J62" s="16">
        <v>11.37</v>
      </c>
      <c r="K62" s="11"/>
      <c r="L62" s="2">
        <v>42879</v>
      </c>
      <c r="M62" s="11"/>
      <c r="N62" s="11"/>
      <c r="O62" s="4">
        <v>42970</v>
      </c>
      <c r="P62" s="24">
        <v>5.21</v>
      </c>
      <c r="Q62" s="11"/>
      <c r="R62" s="4">
        <v>42893</v>
      </c>
      <c r="S62" s="26">
        <v>8</v>
      </c>
    </row>
    <row r="63" spans="3:19" x14ac:dyDescent="0.3">
      <c r="C63" s="4">
        <v>42942</v>
      </c>
      <c r="D63" s="15">
        <v>0.38700000000000001</v>
      </c>
      <c r="E63" s="11"/>
      <c r="F63" s="4">
        <v>42970</v>
      </c>
      <c r="G63" s="15">
        <v>0.29699999999999999</v>
      </c>
      <c r="H63" s="11"/>
      <c r="I63" s="4">
        <v>42942</v>
      </c>
      <c r="J63" s="16">
        <v>4.5699999999999994</v>
      </c>
      <c r="K63" s="11"/>
      <c r="L63" s="4">
        <v>42893</v>
      </c>
      <c r="M63" s="11"/>
      <c r="N63" s="11"/>
      <c r="O63" s="4">
        <v>42984</v>
      </c>
      <c r="P63" s="24">
        <v>5.2249999999999996</v>
      </c>
      <c r="Q63" s="11"/>
      <c r="R63" s="4">
        <v>42907</v>
      </c>
      <c r="S63" s="26">
        <v>7.9000000000000012</v>
      </c>
    </row>
    <row r="64" spans="3:19" x14ac:dyDescent="0.3">
      <c r="C64" s="4">
        <v>42956</v>
      </c>
      <c r="D64" s="15">
        <v>0.26150000000000001</v>
      </c>
      <c r="E64" s="11"/>
      <c r="F64" s="4">
        <v>42984</v>
      </c>
      <c r="G64" s="15">
        <v>0.17899999999999999</v>
      </c>
      <c r="H64" s="11"/>
      <c r="I64" s="4">
        <v>42956</v>
      </c>
      <c r="J64" s="16">
        <v>12.003333333333336</v>
      </c>
      <c r="K64" s="11"/>
      <c r="L64" s="4">
        <v>42907</v>
      </c>
      <c r="M64" s="11"/>
      <c r="N64" s="11"/>
      <c r="O64" s="4">
        <v>42998</v>
      </c>
      <c r="P64" s="24">
        <v>11.45</v>
      </c>
      <c r="Q64" s="11"/>
      <c r="R64" s="4">
        <v>42928</v>
      </c>
      <c r="S64" s="26">
        <v>8.7333333333333325</v>
      </c>
    </row>
    <row r="65" spans="3:22" x14ac:dyDescent="0.3">
      <c r="C65" s="4">
        <v>42970</v>
      </c>
      <c r="D65" s="15">
        <v>0.115</v>
      </c>
      <c r="E65" s="11"/>
      <c r="F65" s="4">
        <v>42998</v>
      </c>
      <c r="G65" s="15">
        <v>0.252</v>
      </c>
      <c r="H65" s="11"/>
      <c r="I65" s="4">
        <v>42970</v>
      </c>
      <c r="J65" s="16">
        <v>10.953333333333333</v>
      </c>
      <c r="K65" s="11"/>
      <c r="L65" s="4">
        <v>42928</v>
      </c>
      <c r="M65" s="11"/>
      <c r="N65" s="11"/>
      <c r="O65" s="4">
        <v>43012</v>
      </c>
      <c r="P65" s="24">
        <v>60.2</v>
      </c>
      <c r="Q65" s="11"/>
      <c r="R65" s="4">
        <v>42942</v>
      </c>
      <c r="S65" s="26">
        <v>7.8</v>
      </c>
    </row>
    <row r="66" spans="3:22" x14ac:dyDescent="0.3">
      <c r="C66" s="4">
        <v>42984</v>
      </c>
      <c r="D66" s="15">
        <v>0.115</v>
      </c>
      <c r="E66" s="11"/>
      <c r="F66" s="4">
        <v>43012</v>
      </c>
      <c r="G66" s="15">
        <v>0.51600000000000001</v>
      </c>
      <c r="H66" s="11"/>
      <c r="I66" s="4">
        <v>42984</v>
      </c>
      <c r="J66" s="16">
        <v>8.706666666666667</v>
      </c>
      <c r="K66" s="11"/>
      <c r="L66" s="4">
        <v>42942</v>
      </c>
      <c r="M66" s="11"/>
      <c r="N66" s="11"/>
      <c r="O66" s="4">
        <v>43026</v>
      </c>
      <c r="P66" s="24">
        <v>4.8099999999999996</v>
      </c>
      <c r="Q66" s="11"/>
      <c r="R66" s="4">
        <v>42956</v>
      </c>
      <c r="S66" s="26">
        <v>9.0666666666666682</v>
      </c>
    </row>
    <row r="67" spans="3:22" x14ac:dyDescent="0.3">
      <c r="C67" s="4">
        <v>42998</v>
      </c>
      <c r="D67" s="15">
        <v>0.115</v>
      </c>
      <c r="E67" s="11"/>
      <c r="F67" s="4">
        <v>43026</v>
      </c>
      <c r="G67" s="15">
        <v>0.17100000000000001</v>
      </c>
      <c r="H67" s="11"/>
      <c r="I67" s="4">
        <v>42998</v>
      </c>
      <c r="J67" s="16">
        <v>6.1000000000000005</v>
      </c>
      <c r="K67" s="11"/>
      <c r="L67" s="4">
        <v>42956</v>
      </c>
      <c r="M67" s="11"/>
      <c r="N67" s="11"/>
      <c r="O67" s="4">
        <v>43040</v>
      </c>
      <c r="P67" s="24">
        <v>3.48</v>
      </c>
      <c r="Q67" s="11"/>
      <c r="R67" s="4">
        <v>42970</v>
      </c>
      <c r="S67" s="26">
        <v>9.1999999999999993</v>
      </c>
    </row>
    <row r="68" spans="3:22" x14ac:dyDescent="0.3">
      <c r="C68" s="4">
        <v>43012</v>
      </c>
      <c r="D68" s="15">
        <v>0.39100000000000001</v>
      </c>
      <c r="E68" s="11"/>
      <c r="F68" s="4">
        <v>43040</v>
      </c>
      <c r="G68" s="15">
        <v>0.48699999999999999</v>
      </c>
      <c r="H68" s="11"/>
      <c r="I68" s="4">
        <v>43012</v>
      </c>
      <c r="J68" s="16">
        <v>6.3900000000000006</v>
      </c>
      <c r="K68" s="11"/>
      <c r="L68" s="4">
        <v>42970</v>
      </c>
      <c r="M68" s="11"/>
      <c r="N68" s="11"/>
      <c r="O68" s="4">
        <v>43052</v>
      </c>
      <c r="P68" s="24">
        <v>8.4600000000000009</v>
      </c>
      <c r="Q68" s="11"/>
      <c r="R68" s="4">
        <v>42984</v>
      </c>
      <c r="S68" s="26">
        <v>8.4</v>
      </c>
    </row>
    <row r="69" spans="3:22" x14ac:dyDescent="0.3">
      <c r="C69" s="4">
        <v>43026</v>
      </c>
      <c r="D69" s="15">
        <v>0.30499999999999999</v>
      </c>
      <c r="E69" s="11"/>
      <c r="F69" s="4">
        <v>43052</v>
      </c>
      <c r="G69" s="15">
        <v>0.47799999999999998</v>
      </c>
      <c r="H69" s="11"/>
      <c r="I69" s="4">
        <v>43026</v>
      </c>
      <c r="J69" s="16">
        <v>8.2700000000000014</v>
      </c>
      <c r="K69" s="11"/>
      <c r="L69" s="4">
        <v>42984</v>
      </c>
      <c r="M69" s="11"/>
      <c r="N69" s="11"/>
      <c r="O69" s="5">
        <v>43075</v>
      </c>
      <c r="P69" s="24">
        <v>3.94</v>
      </c>
      <c r="Q69" s="11"/>
      <c r="R69" s="4">
        <v>42998</v>
      </c>
      <c r="S69" s="26">
        <v>7.7333333333333334</v>
      </c>
    </row>
    <row r="70" spans="3:22" x14ac:dyDescent="0.3">
      <c r="C70" s="4">
        <v>43040</v>
      </c>
      <c r="D70" s="15">
        <v>0.192</v>
      </c>
      <c r="E70" s="11"/>
      <c r="F70" s="5">
        <v>43075</v>
      </c>
      <c r="G70" s="15">
        <v>0.38200000000000001</v>
      </c>
      <c r="H70" s="11"/>
      <c r="I70" s="4">
        <v>43040</v>
      </c>
      <c r="J70" s="16">
        <v>5.830000000000001</v>
      </c>
      <c r="K70" s="11"/>
      <c r="L70" s="4">
        <v>42998</v>
      </c>
      <c r="M70" s="11"/>
      <c r="N70" s="11"/>
      <c r="O70" s="4">
        <v>43089</v>
      </c>
      <c r="P70" s="24">
        <v>7.6499999999999995</v>
      </c>
      <c r="Q70" s="11"/>
      <c r="R70" s="4">
        <v>43012</v>
      </c>
      <c r="S70" s="26">
        <v>7.9000000000000012</v>
      </c>
    </row>
    <row r="71" spans="3:22" x14ac:dyDescent="0.3">
      <c r="C71" s="4">
        <v>43052</v>
      </c>
      <c r="D71" s="15">
        <v>0.30299999999999999</v>
      </c>
      <c r="E71" s="11"/>
      <c r="F71" s="4">
        <v>43089</v>
      </c>
      <c r="G71" s="15">
        <v>0.37</v>
      </c>
      <c r="H71" s="11"/>
      <c r="I71" s="4">
        <v>43052</v>
      </c>
      <c r="J71" s="16">
        <v>13.79</v>
      </c>
      <c r="K71" s="11"/>
      <c r="L71" s="4">
        <v>43012</v>
      </c>
      <c r="M71" s="11"/>
      <c r="N71" s="11"/>
      <c r="O71" s="11"/>
      <c r="P71" s="11"/>
      <c r="Q71" s="11"/>
      <c r="R71" s="4">
        <v>43026</v>
      </c>
      <c r="S71" s="26">
        <v>7.833333333333333</v>
      </c>
    </row>
    <row r="72" spans="3:22" x14ac:dyDescent="0.3">
      <c r="C72" s="5">
        <v>43075</v>
      </c>
      <c r="D72" s="15">
        <v>0.378</v>
      </c>
      <c r="E72" s="11"/>
      <c r="F72" s="11"/>
      <c r="G72" s="11"/>
      <c r="H72" s="11"/>
      <c r="I72" s="5">
        <v>43075</v>
      </c>
      <c r="J72" s="16">
        <v>8.5300000000000011</v>
      </c>
      <c r="K72" s="11"/>
      <c r="L72" s="4">
        <v>43026</v>
      </c>
      <c r="M72" s="11"/>
      <c r="N72" s="11"/>
      <c r="O72" s="11"/>
      <c r="P72" s="11"/>
      <c r="Q72" s="11"/>
      <c r="R72" s="4">
        <v>43040</v>
      </c>
      <c r="S72" s="26">
        <v>7.666666666666667</v>
      </c>
    </row>
    <row r="73" spans="3:22" x14ac:dyDescent="0.3">
      <c r="C73" s="4">
        <v>43089</v>
      </c>
      <c r="D73" s="15">
        <v>0.14099999999999999</v>
      </c>
      <c r="E73" s="11"/>
      <c r="F73" s="11"/>
      <c r="G73" s="11"/>
      <c r="H73" s="11"/>
      <c r="I73" s="4">
        <v>43089</v>
      </c>
      <c r="J73" s="16">
        <v>15.06</v>
      </c>
      <c r="K73" s="11"/>
      <c r="L73" s="4">
        <v>43040</v>
      </c>
      <c r="M73" s="11"/>
      <c r="N73" s="11"/>
      <c r="O73" s="11"/>
      <c r="P73" s="11"/>
      <c r="Q73" s="11"/>
      <c r="R73" s="4">
        <v>43052</v>
      </c>
      <c r="S73" s="26">
        <v>7.1333333333333329</v>
      </c>
    </row>
    <row r="74" spans="3:22" x14ac:dyDescent="0.3">
      <c r="C74" s="11"/>
      <c r="D74" s="11"/>
      <c r="E74" s="11"/>
      <c r="F74" s="11"/>
      <c r="G74" s="11"/>
      <c r="H74" s="11"/>
      <c r="I74" s="11"/>
      <c r="J74" s="11"/>
      <c r="K74" s="11"/>
      <c r="L74" s="4">
        <v>43052</v>
      </c>
      <c r="M74" s="11"/>
      <c r="N74" s="11"/>
      <c r="O74" s="11"/>
      <c r="P74" s="11"/>
      <c r="Q74" s="11"/>
      <c r="R74" s="5">
        <v>43075</v>
      </c>
      <c r="S74" s="26">
        <v>7.7666666666666666</v>
      </c>
    </row>
    <row r="75" spans="3:22" x14ac:dyDescent="0.3">
      <c r="C75" s="11"/>
      <c r="D75" s="11"/>
      <c r="E75" s="11"/>
      <c r="F75" s="11"/>
      <c r="G75" s="11"/>
      <c r="H75" s="11"/>
      <c r="I75" s="11"/>
      <c r="J75" s="11"/>
      <c r="K75" s="11"/>
      <c r="L75" s="5">
        <v>43075</v>
      </c>
      <c r="M75" s="11"/>
      <c r="N75" s="11"/>
      <c r="O75" s="11"/>
      <c r="P75" s="11"/>
      <c r="Q75" s="11"/>
      <c r="R75" s="4">
        <v>43089</v>
      </c>
      <c r="S75" s="26">
        <v>7.4666666666666659</v>
      </c>
    </row>
    <row r="76" spans="3:22" x14ac:dyDescent="0.3">
      <c r="C76" s="11"/>
      <c r="D76" s="11"/>
      <c r="E76" s="11"/>
      <c r="F76" s="11"/>
      <c r="G76" s="11"/>
      <c r="H76" s="11"/>
      <c r="I76" s="11"/>
      <c r="J76" s="11"/>
      <c r="K76" s="11"/>
      <c r="L76" s="4">
        <v>43089</v>
      </c>
      <c r="M76" s="11"/>
      <c r="N76" s="11"/>
      <c r="O76" s="11"/>
      <c r="P76" s="11"/>
      <c r="Q76" s="11"/>
      <c r="R76" s="11"/>
      <c r="S76" s="11"/>
    </row>
    <row r="77" spans="3:22" x14ac:dyDescent="0.3">
      <c r="C77" s="27">
        <v>43124</v>
      </c>
      <c r="D77" s="1">
        <v>0.57699999999999996</v>
      </c>
      <c r="E77" s="11"/>
      <c r="F77" s="27">
        <v>43124</v>
      </c>
      <c r="G77" s="1">
        <v>3.03</v>
      </c>
      <c r="H77" s="11"/>
      <c r="I77" s="27">
        <v>43124</v>
      </c>
      <c r="J77" s="11">
        <v>11.556666666666667</v>
      </c>
      <c r="K77" s="11"/>
      <c r="L77" s="11"/>
      <c r="M77" s="11"/>
      <c r="N77" s="11"/>
      <c r="O77" s="27">
        <v>43124</v>
      </c>
      <c r="P77" s="11">
        <v>7.98</v>
      </c>
      <c r="Q77" s="11"/>
      <c r="R77" s="27">
        <v>43124</v>
      </c>
      <c r="S77" s="11">
        <v>7.5999999999999988</v>
      </c>
      <c r="U77" s="27">
        <v>43124</v>
      </c>
      <c r="V77" s="35">
        <v>0.20499999999999999</v>
      </c>
    </row>
    <row r="78" spans="3:22" x14ac:dyDescent="0.3">
      <c r="C78" s="27">
        <v>43138</v>
      </c>
      <c r="D78" s="31">
        <v>0.70499999999999996</v>
      </c>
      <c r="E78" s="11"/>
      <c r="F78" s="27">
        <v>43138</v>
      </c>
      <c r="G78" s="31">
        <v>1.69</v>
      </c>
      <c r="H78" s="11"/>
      <c r="I78" s="27">
        <v>43138</v>
      </c>
      <c r="J78" s="11">
        <v>12.573333333333332</v>
      </c>
      <c r="K78" s="11"/>
      <c r="L78" s="27">
        <v>43124</v>
      </c>
      <c r="M78" s="11">
        <v>2600</v>
      </c>
      <c r="N78" s="11"/>
      <c r="O78" s="27">
        <v>43138</v>
      </c>
      <c r="P78" s="11">
        <v>9.4</v>
      </c>
      <c r="Q78" s="11"/>
      <c r="R78" s="27">
        <v>43138</v>
      </c>
      <c r="S78" s="11">
        <v>7.833333333333333</v>
      </c>
      <c r="U78" s="27">
        <v>43138</v>
      </c>
      <c r="V78" s="35">
        <v>0.187</v>
      </c>
    </row>
    <row r="79" spans="3:22" x14ac:dyDescent="0.3">
      <c r="C79" s="27">
        <v>43152</v>
      </c>
      <c r="D79" s="31">
        <v>0.82599999999999996</v>
      </c>
      <c r="E79" s="11"/>
      <c r="F79" s="27">
        <v>43152</v>
      </c>
      <c r="G79" s="31">
        <v>0.443</v>
      </c>
      <c r="H79" s="11"/>
      <c r="I79" s="27">
        <v>43152</v>
      </c>
      <c r="J79" s="11">
        <v>11.296666666666667</v>
      </c>
      <c r="K79" s="11"/>
      <c r="L79" s="27">
        <v>43152</v>
      </c>
      <c r="M79">
        <v>2833.3333333333335</v>
      </c>
      <c r="N79" s="11"/>
      <c r="O79" s="27">
        <v>43152</v>
      </c>
      <c r="P79" s="11">
        <v>6.27</v>
      </c>
      <c r="Q79" s="11"/>
      <c r="R79" s="27">
        <v>43152</v>
      </c>
      <c r="S79" s="11">
        <v>7.5</v>
      </c>
      <c r="U79" s="27">
        <v>43152</v>
      </c>
      <c r="V79" s="35">
        <v>0.21199999999999999</v>
      </c>
    </row>
    <row r="80" spans="3:22" x14ac:dyDescent="0.3">
      <c r="C80" s="27">
        <v>43181</v>
      </c>
      <c r="D80" s="1">
        <v>0.69299999999999995</v>
      </c>
      <c r="F80" s="27">
        <v>43181</v>
      </c>
      <c r="G80" s="31">
        <v>0.23599999999999999</v>
      </c>
      <c r="I80" s="27">
        <v>43181</v>
      </c>
      <c r="J80">
        <v>14.200000000000001</v>
      </c>
      <c r="L80" s="27">
        <v>43181</v>
      </c>
      <c r="M80">
        <v>1181</v>
      </c>
      <c r="O80" s="27">
        <v>43181</v>
      </c>
      <c r="P80">
        <f>AVERAGE(7.4,7.96)</f>
        <v>7.68</v>
      </c>
      <c r="R80" s="27">
        <v>43181</v>
      </c>
      <c r="S80">
        <v>8.1666666666666661</v>
      </c>
      <c r="U80" s="27">
        <v>43181</v>
      </c>
      <c r="V80" s="35">
        <v>5.3999999999999999E-2</v>
      </c>
    </row>
    <row r="81" spans="3:22" x14ac:dyDescent="0.3">
      <c r="C81" s="27">
        <v>43194</v>
      </c>
      <c r="D81" s="1">
        <v>0.79100000000000004</v>
      </c>
      <c r="F81" s="27">
        <v>43194</v>
      </c>
      <c r="G81" s="31">
        <v>0.223</v>
      </c>
      <c r="I81" s="27">
        <v>43194</v>
      </c>
      <c r="J81">
        <v>11.36</v>
      </c>
      <c r="L81" s="27">
        <v>43194</v>
      </c>
      <c r="M81">
        <v>1177.3333333333333</v>
      </c>
      <c r="O81" s="27">
        <v>43194</v>
      </c>
      <c r="P81">
        <v>8.09</v>
      </c>
      <c r="R81" s="27">
        <v>43194</v>
      </c>
      <c r="S81">
        <v>7.0333333333333341</v>
      </c>
      <c r="U81" s="27">
        <v>43194</v>
      </c>
      <c r="V81" s="35">
        <v>6.5000000000000002E-2</v>
      </c>
    </row>
    <row r="82" spans="3:22" x14ac:dyDescent="0.3">
      <c r="C82" s="27">
        <v>43208</v>
      </c>
      <c r="D82" s="1">
        <v>2.2200000000000002</v>
      </c>
      <c r="F82" s="27">
        <v>43208</v>
      </c>
      <c r="G82" s="31">
        <v>0.76100000000000001</v>
      </c>
      <c r="I82" s="27">
        <v>43208</v>
      </c>
      <c r="J82">
        <v>9.8399999999999981</v>
      </c>
      <c r="L82" s="27">
        <v>43208</v>
      </c>
      <c r="M82">
        <v>506.3</v>
      </c>
      <c r="O82" s="27">
        <v>43222</v>
      </c>
      <c r="P82">
        <v>8.9499999999999993</v>
      </c>
      <c r="R82" s="27">
        <v>43208</v>
      </c>
      <c r="S82">
        <v>7.5666666666666664</v>
      </c>
      <c r="U82" s="27">
        <v>43222</v>
      </c>
      <c r="V82" s="35">
        <v>0.17699999999999999</v>
      </c>
    </row>
    <row r="83" spans="3:22" x14ac:dyDescent="0.3">
      <c r="C83" s="27">
        <v>43222</v>
      </c>
      <c r="D83" s="1">
        <v>0.74199999999999999</v>
      </c>
      <c r="F83" s="27">
        <v>43222</v>
      </c>
      <c r="G83" s="31">
        <v>0.59299999999999997</v>
      </c>
      <c r="I83" s="27">
        <v>43222</v>
      </c>
      <c r="J83">
        <v>16.353333333333335</v>
      </c>
      <c r="L83" s="27">
        <v>43222</v>
      </c>
      <c r="M83">
        <v>831.66666666666663</v>
      </c>
      <c r="O83" s="27">
        <v>43236</v>
      </c>
      <c r="P83">
        <v>7.3</v>
      </c>
      <c r="R83" s="27">
        <v>43222</v>
      </c>
      <c r="S83">
        <v>9.3666666666666671</v>
      </c>
      <c r="U83" s="27">
        <v>43236</v>
      </c>
      <c r="V83" s="36">
        <v>0.22600000000000001</v>
      </c>
    </row>
    <row r="84" spans="3:22" x14ac:dyDescent="0.3">
      <c r="C84" s="27">
        <v>43236</v>
      </c>
      <c r="D84" s="32">
        <v>0.56399999999999995</v>
      </c>
      <c r="F84" s="27">
        <v>43236</v>
      </c>
      <c r="G84" s="32">
        <v>1.57</v>
      </c>
      <c r="I84" s="27">
        <v>43236</v>
      </c>
      <c r="J84">
        <v>7.72</v>
      </c>
      <c r="L84" s="27">
        <v>43236</v>
      </c>
      <c r="M84">
        <v>1160</v>
      </c>
      <c r="O84" s="27">
        <v>43257</v>
      </c>
      <c r="P84">
        <v>2.9950000000000001</v>
      </c>
      <c r="R84" s="27">
        <v>43236</v>
      </c>
      <c r="S84">
        <v>7.2666666666666657</v>
      </c>
      <c r="U84" s="27">
        <v>43257</v>
      </c>
      <c r="V84" s="37">
        <v>0.39</v>
      </c>
    </row>
    <row r="85" spans="3:22" x14ac:dyDescent="0.3">
      <c r="C85" s="27">
        <v>43257</v>
      </c>
      <c r="D85" s="33">
        <v>5.3999999999999999E-2</v>
      </c>
      <c r="F85" s="27">
        <v>43257</v>
      </c>
      <c r="G85" s="33">
        <v>0.27700000000000002</v>
      </c>
      <c r="I85" s="27">
        <v>43257</v>
      </c>
      <c r="J85">
        <v>9.0566666666666666</v>
      </c>
      <c r="L85" s="27">
        <v>43257</v>
      </c>
      <c r="M85">
        <v>812</v>
      </c>
      <c r="O85" s="27">
        <v>43271</v>
      </c>
      <c r="P85">
        <f>AVERAGE(7.355,6.865)</f>
        <v>7.11</v>
      </c>
      <c r="R85" s="27">
        <v>43257</v>
      </c>
      <c r="S85">
        <v>8.2333333333333325</v>
      </c>
      <c r="U85" s="27">
        <v>43271</v>
      </c>
      <c r="V85" s="37">
        <v>0.13</v>
      </c>
    </row>
    <row r="86" spans="3:22" x14ac:dyDescent="0.3">
      <c r="C86" s="27">
        <v>43271</v>
      </c>
      <c r="D86" s="33">
        <v>0.2175</v>
      </c>
      <c r="F86" s="27">
        <v>43271</v>
      </c>
      <c r="G86" s="33">
        <v>0.27300000000000002</v>
      </c>
      <c r="I86" s="27">
        <v>43271</v>
      </c>
      <c r="J86">
        <v>5.7866666666666662</v>
      </c>
      <c r="L86" s="27">
        <v>43271</v>
      </c>
      <c r="M86">
        <v>1030.5</v>
      </c>
      <c r="O86" s="27">
        <v>43292</v>
      </c>
      <c r="P86">
        <v>4.8</v>
      </c>
      <c r="R86" s="27">
        <v>43271</v>
      </c>
      <c r="S86">
        <v>8.1666666666666661</v>
      </c>
      <c r="U86" s="27">
        <v>43292</v>
      </c>
      <c r="V86" s="36">
        <v>3.7999999999999999E-2</v>
      </c>
    </row>
    <row r="87" spans="3:22" x14ac:dyDescent="0.3">
      <c r="C87" s="27">
        <v>43292</v>
      </c>
      <c r="D87" s="32">
        <v>0.30399999999999999</v>
      </c>
      <c r="F87" s="27">
        <v>43292</v>
      </c>
      <c r="G87" s="32">
        <v>0.27600000000000002</v>
      </c>
      <c r="I87" s="27">
        <v>43292</v>
      </c>
      <c r="J87">
        <v>10.039999999999999</v>
      </c>
      <c r="L87" s="27">
        <v>43292</v>
      </c>
      <c r="M87">
        <v>1076.6666666666667</v>
      </c>
      <c r="O87" s="27">
        <v>43306</v>
      </c>
      <c r="P87">
        <v>35.5</v>
      </c>
      <c r="R87" s="27">
        <v>43292</v>
      </c>
      <c r="S87">
        <v>8.7666666666666675</v>
      </c>
      <c r="U87" s="27">
        <v>43306</v>
      </c>
      <c r="V87" s="37">
        <v>1.2</v>
      </c>
    </row>
    <row r="88" spans="3:22" x14ac:dyDescent="0.3">
      <c r="C88" s="27">
        <v>43306</v>
      </c>
      <c r="D88" s="33">
        <v>0.312</v>
      </c>
      <c r="F88" s="27">
        <v>43334</v>
      </c>
      <c r="G88" s="33">
        <v>0.36499999999999999</v>
      </c>
      <c r="I88" s="27">
        <v>43306</v>
      </c>
      <c r="J88">
        <v>4.67</v>
      </c>
      <c r="L88" s="27">
        <v>43306</v>
      </c>
      <c r="M88">
        <v>600</v>
      </c>
      <c r="O88" s="27">
        <v>43334</v>
      </c>
      <c r="P88">
        <v>2.4950000000000001</v>
      </c>
      <c r="R88" s="27">
        <v>43306</v>
      </c>
      <c r="S88">
        <v>7.5</v>
      </c>
      <c r="U88" s="27">
        <v>43334</v>
      </c>
      <c r="V88" s="37">
        <v>0.19500000000000001</v>
      </c>
    </row>
    <row r="89" spans="3:22" x14ac:dyDescent="0.3">
      <c r="C89" s="27">
        <v>43334</v>
      </c>
      <c r="D89" s="33">
        <v>0.57499999999999996</v>
      </c>
      <c r="F89" s="27">
        <v>43348</v>
      </c>
      <c r="G89" s="33">
        <v>0.1825</v>
      </c>
      <c r="I89" s="27">
        <v>43334</v>
      </c>
      <c r="J89">
        <v>3.7600000000000002</v>
      </c>
      <c r="L89" s="27">
        <v>43334</v>
      </c>
      <c r="M89">
        <v>658.33333333333337</v>
      </c>
      <c r="O89" s="27">
        <v>43348</v>
      </c>
      <c r="P89">
        <f>AVERAGE(6.5,5.755)</f>
        <v>6.1274999999999995</v>
      </c>
      <c r="R89" s="27">
        <v>43334</v>
      </c>
      <c r="S89">
        <v>7.4333333333333336</v>
      </c>
      <c r="U89" s="27">
        <v>43348</v>
      </c>
      <c r="V89" s="37">
        <v>0.16949999999999998</v>
      </c>
    </row>
    <row r="90" spans="3:22" x14ac:dyDescent="0.3">
      <c r="C90" s="27">
        <v>43348</v>
      </c>
      <c r="D90" s="33">
        <v>0.27100000000000002</v>
      </c>
      <c r="F90" s="27">
        <v>43362</v>
      </c>
      <c r="G90" s="33">
        <v>0.28049999999999997</v>
      </c>
      <c r="I90" s="27">
        <v>43348</v>
      </c>
      <c r="J90">
        <v>4.9666666666666668</v>
      </c>
      <c r="L90" s="27">
        <v>43348</v>
      </c>
      <c r="M90">
        <v>868.66666666666663</v>
      </c>
      <c r="O90" s="27">
        <v>43362</v>
      </c>
      <c r="P90">
        <f>AVERAGE(3.345,2.855)</f>
        <v>3.1</v>
      </c>
      <c r="R90" s="27">
        <v>43348</v>
      </c>
      <c r="S90">
        <v>7.4666666666666659</v>
      </c>
      <c r="U90" s="27">
        <v>43362</v>
      </c>
      <c r="V90" s="37">
        <v>0.16</v>
      </c>
    </row>
    <row r="91" spans="3:22" x14ac:dyDescent="0.3">
      <c r="C91" s="27">
        <v>43362</v>
      </c>
      <c r="D91" s="33">
        <v>0.63700000000000001</v>
      </c>
      <c r="F91" s="27">
        <v>43390</v>
      </c>
      <c r="G91" s="33">
        <v>0.14000000000000001</v>
      </c>
      <c r="I91" s="27">
        <v>43362</v>
      </c>
      <c r="J91">
        <v>5.1866666666666674</v>
      </c>
      <c r="L91" s="27">
        <v>43362</v>
      </c>
      <c r="M91">
        <v>626</v>
      </c>
      <c r="O91" s="27">
        <v>43376</v>
      </c>
      <c r="P91">
        <f>AVERAGE(3.435,2.465)</f>
        <v>2.95</v>
      </c>
      <c r="R91" s="27">
        <v>43362</v>
      </c>
      <c r="S91">
        <v>7.5</v>
      </c>
      <c r="U91" s="27">
        <v>43376</v>
      </c>
      <c r="V91" s="37">
        <v>0.27449999999999997</v>
      </c>
    </row>
    <row r="92" spans="3:22" x14ac:dyDescent="0.3">
      <c r="C92" s="27">
        <v>43376</v>
      </c>
      <c r="D92" s="33">
        <v>1.1549999999999998</v>
      </c>
      <c r="F92" s="27">
        <v>43418</v>
      </c>
      <c r="G92" s="33">
        <v>0.14899999999999999</v>
      </c>
      <c r="I92" s="27">
        <v>43376</v>
      </c>
      <c r="J92">
        <v>4.9233333333333329</v>
      </c>
      <c r="L92" s="27">
        <v>43376</v>
      </c>
      <c r="M92">
        <v>648.66666666666663</v>
      </c>
      <c r="O92" s="27">
        <v>43390</v>
      </c>
      <c r="P92">
        <f>AVERAGE(2.865,3.345)</f>
        <v>3.1050000000000004</v>
      </c>
      <c r="R92" s="27">
        <v>43376</v>
      </c>
      <c r="S92">
        <v>7.5999999999999988</v>
      </c>
      <c r="U92" s="27">
        <v>43390</v>
      </c>
      <c r="V92" s="37">
        <v>0.23499999999999999</v>
      </c>
    </row>
    <row r="93" spans="3:22" x14ac:dyDescent="0.3">
      <c r="C93" s="27">
        <v>43390</v>
      </c>
      <c r="D93" s="33">
        <v>0.95150000000000001</v>
      </c>
      <c r="F93" s="27">
        <v>43432</v>
      </c>
      <c r="G93" s="33">
        <v>0.15</v>
      </c>
      <c r="I93" s="27">
        <v>43390</v>
      </c>
      <c r="J93">
        <v>6.4766666666666666</v>
      </c>
      <c r="L93" s="27">
        <v>43390</v>
      </c>
      <c r="M93">
        <v>663.33333333333337</v>
      </c>
      <c r="O93" s="27">
        <v>43418</v>
      </c>
      <c r="P93">
        <v>3.58</v>
      </c>
      <c r="R93" s="27">
        <v>43390</v>
      </c>
      <c r="S93">
        <v>7.5333333333333341</v>
      </c>
      <c r="U93" s="27">
        <v>43418</v>
      </c>
      <c r="V93" s="37">
        <v>9.8000000000000004E-2</v>
      </c>
    </row>
    <row r="94" spans="3:22" x14ac:dyDescent="0.3">
      <c r="C94" s="27">
        <v>43418</v>
      </c>
      <c r="D94" s="33">
        <v>8.6900000000000005E-2</v>
      </c>
      <c r="F94" s="27">
        <v>43446</v>
      </c>
      <c r="G94" s="28"/>
      <c r="I94" s="27">
        <v>43418</v>
      </c>
      <c r="J94">
        <v>6.8666666666666671</v>
      </c>
      <c r="L94" s="27">
        <v>43418</v>
      </c>
      <c r="M94">
        <v>370.90000000000003</v>
      </c>
      <c r="O94" s="27">
        <v>43432</v>
      </c>
      <c r="P94">
        <v>3.55</v>
      </c>
      <c r="R94" s="27">
        <v>43418</v>
      </c>
      <c r="S94">
        <v>6.8</v>
      </c>
      <c r="U94" s="27">
        <v>43432</v>
      </c>
      <c r="V94" s="37">
        <v>9.5000000000000001E-2</v>
      </c>
    </row>
    <row r="95" spans="3:22" x14ac:dyDescent="0.3">
      <c r="C95" s="27">
        <v>43432</v>
      </c>
      <c r="D95" s="33">
        <v>8.9899999999999994E-2</v>
      </c>
      <c r="I95" s="27">
        <v>43432</v>
      </c>
      <c r="J95">
        <v>6.86</v>
      </c>
      <c r="L95" s="27">
        <v>43432</v>
      </c>
      <c r="M95">
        <v>469.33333333333331</v>
      </c>
      <c r="O95" s="27">
        <v>43446</v>
      </c>
      <c r="R95" s="27">
        <v>43432</v>
      </c>
      <c r="S95">
        <v>7.3</v>
      </c>
      <c r="U95" s="27">
        <v>43446</v>
      </c>
      <c r="V95" s="28"/>
    </row>
    <row r="96" spans="3:22" x14ac:dyDescent="0.3">
      <c r="C96" s="27">
        <v>43446</v>
      </c>
      <c r="D96" s="28"/>
      <c r="I96" s="27">
        <v>43446</v>
      </c>
      <c r="J96">
        <v>8.9733333333333345</v>
      </c>
      <c r="L96" s="27">
        <v>43446</v>
      </c>
      <c r="M96">
        <v>544</v>
      </c>
      <c r="R96" s="27">
        <v>43446</v>
      </c>
      <c r="S96">
        <v>7.833333333333333</v>
      </c>
    </row>
    <row r="98" spans="1:22" x14ac:dyDescent="0.3">
      <c r="A98" s="7"/>
      <c r="B98" s="7"/>
      <c r="C98" s="7"/>
      <c r="D98" s="7"/>
      <c r="E98" s="7"/>
      <c r="F98" s="7"/>
      <c r="G98" s="7"/>
      <c r="H98" s="7"/>
      <c r="I98" s="7"/>
      <c r="J98" s="7"/>
      <c r="K98" s="7"/>
      <c r="L98" s="7"/>
      <c r="M98" s="7"/>
      <c r="N98" s="7"/>
      <c r="O98" s="7"/>
      <c r="P98" s="7"/>
      <c r="Q98" s="7"/>
      <c r="R98" s="7"/>
      <c r="S98" s="7"/>
      <c r="T98" s="7"/>
      <c r="U98" s="7"/>
      <c r="V98" s="7"/>
    </row>
    <row r="99" spans="1:22" x14ac:dyDescent="0.3">
      <c r="A99" s="7"/>
      <c r="B99" s="7"/>
      <c r="C99" s="44">
        <v>43496</v>
      </c>
      <c r="D99" s="45">
        <v>1.63</v>
      </c>
      <c r="E99" s="7"/>
      <c r="F99" s="44">
        <v>43496</v>
      </c>
      <c r="G99" s="45">
        <v>0.21199999999999999</v>
      </c>
      <c r="H99" s="7"/>
      <c r="I99" s="44">
        <v>43496</v>
      </c>
      <c r="J99" s="45">
        <v>11.49333333</v>
      </c>
      <c r="K99" s="7"/>
      <c r="L99" s="44">
        <v>43496</v>
      </c>
      <c r="M99" s="7">
        <v>625</v>
      </c>
      <c r="N99" s="7"/>
      <c r="O99" s="44">
        <v>43496</v>
      </c>
      <c r="P99" s="45">
        <v>3.65</v>
      </c>
      <c r="Q99" s="7"/>
      <c r="R99" s="44">
        <v>43496</v>
      </c>
      <c r="S99" s="45">
        <v>7.8666666669999996</v>
      </c>
      <c r="T99" s="7"/>
      <c r="U99" s="44">
        <v>43496</v>
      </c>
      <c r="V99" s="45">
        <v>0.191</v>
      </c>
    </row>
    <row r="100" spans="1:22" x14ac:dyDescent="0.3">
      <c r="A100" s="7"/>
      <c r="B100" s="7"/>
      <c r="C100" s="44">
        <v>43510</v>
      </c>
      <c r="D100" s="45">
        <v>1.46</v>
      </c>
      <c r="E100" s="7"/>
      <c r="F100" s="44">
        <v>43510</v>
      </c>
      <c r="G100" s="45">
        <v>0.83399999999999996</v>
      </c>
      <c r="H100" s="7"/>
      <c r="I100" s="44">
        <v>43510</v>
      </c>
      <c r="J100" s="45">
        <v>12.706666670000001</v>
      </c>
      <c r="K100" s="7"/>
      <c r="L100" s="44">
        <v>43510</v>
      </c>
      <c r="M100" s="7">
        <v>1423.666667</v>
      </c>
      <c r="N100" s="7"/>
      <c r="O100" s="44">
        <v>43510</v>
      </c>
      <c r="P100" s="45">
        <v>4.04</v>
      </c>
      <c r="Q100" s="7"/>
      <c r="R100" s="44">
        <v>43510</v>
      </c>
      <c r="S100" s="45">
        <v>7.7</v>
      </c>
      <c r="T100" s="7"/>
      <c r="U100" s="44">
        <v>43510</v>
      </c>
      <c r="V100" s="45">
        <v>0.1</v>
      </c>
    </row>
    <row r="101" spans="1:22" x14ac:dyDescent="0.3">
      <c r="A101" s="7"/>
      <c r="B101" s="7"/>
      <c r="C101" s="44">
        <v>43524</v>
      </c>
      <c r="D101" s="45">
        <v>1</v>
      </c>
      <c r="E101" s="7"/>
      <c r="F101" s="44">
        <v>43524</v>
      </c>
      <c r="G101" s="45">
        <v>0.20300000000000001</v>
      </c>
      <c r="H101" s="7"/>
      <c r="I101" s="44">
        <v>43524</v>
      </c>
      <c r="J101" s="45">
        <v>13.823333330000001</v>
      </c>
      <c r="K101" s="7"/>
      <c r="L101" s="44">
        <v>43524</v>
      </c>
      <c r="M101" s="7">
        <v>836.33333330000005</v>
      </c>
      <c r="N101" s="7"/>
      <c r="O101" s="44">
        <v>43524</v>
      </c>
      <c r="P101" s="45">
        <v>3.625</v>
      </c>
      <c r="Q101" s="7"/>
      <c r="R101" s="44">
        <v>43524</v>
      </c>
      <c r="S101" s="45">
        <v>7.8</v>
      </c>
      <c r="T101" s="7"/>
      <c r="U101" s="44">
        <v>43524</v>
      </c>
      <c r="V101" s="45">
        <v>3.4000000000000002E-2</v>
      </c>
    </row>
    <row r="102" spans="1:22" x14ac:dyDescent="0.3">
      <c r="A102" s="7"/>
      <c r="B102" s="7"/>
      <c r="C102" s="44">
        <v>43539</v>
      </c>
      <c r="D102" s="45">
        <v>0.70099999999999996</v>
      </c>
      <c r="E102" s="7"/>
      <c r="F102" s="44">
        <v>43539</v>
      </c>
      <c r="G102" s="45">
        <v>0.16800000000000001</v>
      </c>
      <c r="H102" s="7"/>
      <c r="I102" s="44">
        <v>43539</v>
      </c>
      <c r="J102" s="45">
        <v>13.963333329999999</v>
      </c>
      <c r="K102" s="7"/>
      <c r="L102" s="44">
        <v>43539</v>
      </c>
      <c r="M102" s="7">
        <v>1154.6666670000002</v>
      </c>
      <c r="N102" s="7"/>
      <c r="O102" s="44">
        <v>43539</v>
      </c>
      <c r="P102" s="45">
        <v>2.99</v>
      </c>
      <c r="Q102" s="7"/>
      <c r="R102" s="44">
        <v>43539</v>
      </c>
      <c r="S102" s="45">
        <v>8.1</v>
      </c>
      <c r="T102" s="7"/>
      <c r="U102" s="44">
        <v>43539</v>
      </c>
      <c r="V102" s="45">
        <v>3.5000000000000003E-2</v>
      </c>
    </row>
    <row r="103" spans="1:22" x14ac:dyDescent="0.3">
      <c r="A103" s="7"/>
      <c r="B103" s="7"/>
      <c r="C103" s="44">
        <v>43556</v>
      </c>
      <c r="D103" s="45">
        <v>0.79800000000000004</v>
      </c>
      <c r="E103" s="7"/>
      <c r="F103" s="44">
        <v>43556</v>
      </c>
      <c r="G103" s="45">
        <v>0.214</v>
      </c>
      <c r="H103" s="7"/>
      <c r="I103" s="44">
        <v>43556</v>
      </c>
      <c r="J103" s="45">
        <v>14.366666670000001</v>
      </c>
      <c r="K103" s="7"/>
      <c r="L103" s="44">
        <v>43556</v>
      </c>
      <c r="M103" s="7">
        <v>700.33333330000005</v>
      </c>
      <c r="N103" s="7"/>
      <c r="O103" s="44">
        <v>43556</v>
      </c>
      <c r="P103" s="45">
        <v>3</v>
      </c>
      <c r="Q103" s="7"/>
      <c r="R103" s="44">
        <v>43556</v>
      </c>
      <c r="S103" s="45">
        <v>8.5666666669999998</v>
      </c>
      <c r="T103" s="7"/>
      <c r="U103" s="44">
        <v>43556</v>
      </c>
      <c r="V103" s="45">
        <v>0.04</v>
      </c>
    </row>
    <row r="104" spans="1:22" x14ac:dyDescent="0.3">
      <c r="A104" s="7"/>
      <c r="B104" s="7"/>
      <c r="C104" s="44">
        <v>43571</v>
      </c>
      <c r="D104" s="45">
        <v>0.73399999999999999</v>
      </c>
      <c r="E104" s="7"/>
      <c r="F104" s="44">
        <v>43571</v>
      </c>
      <c r="G104" s="45">
        <v>0.35399999999999998</v>
      </c>
      <c r="H104" s="7"/>
      <c r="I104" s="44">
        <v>43571</v>
      </c>
      <c r="J104" s="45">
        <v>12.96666667</v>
      </c>
      <c r="K104" s="7"/>
      <c r="L104" s="44">
        <v>43571</v>
      </c>
      <c r="M104" s="7">
        <v>806.33333330000005</v>
      </c>
      <c r="N104" s="7"/>
      <c r="O104" s="44">
        <v>43571</v>
      </c>
      <c r="P104" s="45">
        <v>3.6150000000000002</v>
      </c>
      <c r="Q104" s="7"/>
      <c r="R104" s="44">
        <v>43571</v>
      </c>
      <c r="S104" s="45">
        <v>8.5666666669999998</v>
      </c>
      <c r="T104" s="7"/>
      <c r="U104" s="44">
        <v>43571</v>
      </c>
      <c r="V104" s="45">
        <v>4.2999999999999997E-2</v>
      </c>
    </row>
    <row r="105" spans="1:22" x14ac:dyDescent="0.3">
      <c r="A105" s="7"/>
      <c r="B105" s="7"/>
      <c r="C105" s="44">
        <v>43585</v>
      </c>
      <c r="D105" s="46"/>
      <c r="E105" s="7"/>
      <c r="F105" s="44">
        <v>43585</v>
      </c>
      <c r="G105" s="46"/>
      <c r="H105" s="7"/>
      <c r="I105" s="44">
        <v>43585</v>
      </c>
      <c r="J105" s="45">
        <v>12.633333329999999</v>
      </c>
      <c r="K105" s="7"/>
      <c r="L105" s="44">
        <v>43585</v>
      </c>
      <c r="M105" s="7">
        <v>726.66666670000006</v>
      </c>
      <c r="N105" s="7"/>
      <c r="O105" s="44">
        <v>43585</v>
      </c>
      <c r="P105" s="46"/>
      <c r="Q105" s="7"/>
      <c r="R105" s="44">
        <v>43585</v>
      </c>
      <c r="S105" s="45">
        <v>8.4</v>
      </c>
      <c r="T105" s="7"/>
      <c r="U105" s="44">
        <v>43585</v>
      </c>
      <c r="V105" s="46"/>
    </row>
    <row r="106" spans="1:22" x14ac:dyDescent="0.3">
      <c r="A106" s="7"/>
      <c r="B106" s="7"/>
      <c r="C106" s="44">
        <v>43599</v>
      </c>
      <c r="D106" s="45">
        <v>0.90200000000000002</v>
      </c>
      <c r="E106" s="7"/>
      <c r="F106" s="44">
        <v>43599</v>
      </c>
      <c r="G106" s="45">
        <v>0.26300000000000001</v>
      </c>
      <c r="H106" s="7"/>
      <c r="I106" s="44">
        <v>43599</v>
      </c>
      <c r="J106" s="45">
        <v>8.9233333330000004</v>
      </c>
      <c r="K106" s="7"/>
      <c r="L106" s="44">
        <v>43599</v>
      </c>
      <c r="M106" s="7">
        <v>645</v>
      </c>
      <c r="N106" s="7"/>
      <c r="O106" s="44">
        <v>43599</v>
      </c>
      <c r="P106" s="45">
        <v>2.75</v>
      </c>
      <c r="Q106" s="7"/>
      <c r="R106" s="44">
        <v>43599</v>
      </c>
      <c r="S106" s="45">
        <v>7.9333333330000002</v>
      </c>
      <c r="T106" s="7"/>
      <c r="U106" s="44">
        <v>43599</v>
      </c>
      <c r="V106" s="45">
        <v>0.11700000000000001</v>
      </c>
    </row>
    <row r="107" spans="1:22" x14ac:dyDescent="0.3">
      <c r="A107" s="7"/>
      <c r="B107" s="7"/>
      <c r="C107" s="44">
        <v>43608</v>
      </c>
      <c r="D107" s="45">
        <f>AVERAGE(0.783,0.718)</f>
        <v>0.75049999999999994</v>
      </c>
      <c r="E107" s="7"/>
      <c r="F107" s="44">
        <v>43608</v>
      </c>
      <c r="G107" s="45">
        <f>AVERAGE(0.259,0.246)</f>
        <v>0.2525</v>
      </c>
      <c r="H107" s="7"/>
      <c r="I107" s="44">
        <v>43608</v>
      </c>
      <c r="J107" s="45">
        <v>12.33333333</v>
      </c>
      <c r="K107" s="7"/>
      <c r="L107" s="44">
        <v>43608</v>
      </c>
      <c r="M107" s="7">
        <v>744.66666670000006</v>
      </c>
      <c r="N107" s="7"/>
      <c r="O107" s="44">
        <v>43608</v>
      </c>
      <c r="P107" s="45">
        <v>3.5</v>
      </c>
      <c r="Q107" s="7"/>
      <c r="R107" s="44">
        <v>43608</v>
      </c>
      <c r="S107" s="45">
        <v>8.3666666670000005</v>
      </c>
      <c r="T107" s="7"/>
      <c r="U107" s="44">
        <v>43608</v>
      </c>
      <c r="V107" s="45">
        <f>AVERAGE(0.012,0.013)</f>
        <v>1.2500000000000001E-2</v>
      </c>
    </row>
    <row r="108" spans="1:22" x14ac:dyDescent="0.3">
      <c r="A108" s="7"/>
      <c r="B108" s="7"/>
      <c r="C108" s="44">
        <v>43629</v>
      </c>
      <c r="D108" s="45">
        <v>0.53500000000000003</v>
      </c>
      <c r="E108" s="7"/>
      <c r="F108" s="44">
        <v>43629</v>
      </c>
      <c r="G108" s="45">
        <v>0.28100000000000003</v>
      </c>
      <c r="H108" s="7"/>
      <c r="I108" s="44">
        <v>43629</v>
      </c>
      <c r="J108" s="7"/>
      <c r="K108" s="7"/>
      <c r="L108" s="44">
        <v>43629</v>
      </c>
      <c r="M108" s="7"/>
      <c r="N108" s="7"/>
      <c r="O108" s="44">
        <v>43629</v>
      </c>
      <c r="P108" s="45">
        <v>3.2</v>
      </c>
      <c r="Q108" s="7"/>
      <c r="R108" s="44">
        <v>43629</v>
      </c>
      <c r="S108" s="7"/>
      <c r="T108" s="7"/>
      <c r="U108" s="44">
        <v>43629</v>
      </c>
      <c r="V108" s="45">
        <v>9.0999999999999998E-2</v>
      </c>
    </row>
    <row r="109" spans="1:22" x14ac:dyDescent="0.3">
      <c r="A109" s="7"/>
      <c r="B109" s="7"/>
      <c r="C109" s="44">
        <v>43649</v>
      </c>
      <c r="D109" s="45">
        <v>0.25800000000000001</v>
      </c>
      <c r="E109" s="7"/>
      <c r="F109" s="44">
        <v>43649</v>
      </c>
      <c r="G109" s="45">
        <v>0.14599999999999999</v>
      </c>
      <c r="H109" s="7"/>
      <c r="I109" s="44">
        <v>43649</v>
      </c>
      <c r="J109" s="7"/>
      <c r="K109" s="7"/>
      <c r="L109" s="44">
        <v>43649</v>
      </c>
      <c r="M109" s="7"/>
      <c r="N109" s="7"/>
      <c r="O109" s="44">
        <v>43649</v>
      </c>
      <c r="P109" s="45">
        <v>11.4</v>
      </c>
      <c r="Q109" s="7"/>
      <c r="R109" s="44">
        <v>43649</v>
      </c>
      <c r="S109" s="7"/>
      <c r="T109" s="7"/>
      <c r="U109" s="44">
        <v>43649</v>
      </c>
      <c r="V109" s="45">
        <v>0.25800000000000001</v>
      </c>
    </row>
    <row r="110" spans="1:22" x14ac:dyDescent="0.3">
      <c r="A110" s="7"/>
      <c r="B110" s="7"/>
      <c r="C110" s="44">
        <v>43665</v>
      </c>
      <c r="D110" s="45">
        <v>6.6000000000000003E-2</v>
      </c>
      <c r="E110" s="7"/>
      <c r="F110" s="44">
        <v>43665</v>
      </c>
      <c r="G110" s="45">
        <v>0.16700000000000001</v>
      </c>
      <c r="H110" s="7"/>
      <c r="I110" s="44">
        <v>43665</v>
      </c>
      <c r="J110" s="7"/>
      <c r="K110" s="7"/>
      <c r="L110" s="44">
        <v>43665</v>
      </c>
      <c r="M110" s="7"/>
      <c r="N110" s="7"/>
      <c r="O110" s="44">
        <v>43665</v>
      </c>
      <c r="P110" s="45">
        <v>2.35</v>
      </c>
      <c r="Q110" s="7"/>
      <c r="R110" s="44">
        <v>43665</v>
      </c>
      <c r="S110" s="7"/>
      <c r="T110" s="7"/>
      <c r="U110" s="44">
        <v>43665</v>
      </c>
      <c r="V110" s="45">
        <v>6.5000000000000002E-2</v>
      </c>
    </row>
    <row r="111" spans="1:22" x14ac:dyDescent="0.3">
      <c r="A111" s="7"/>
      <c r="B111" s="7"/>
      <c r="C111" s="44">
        <v>43682</v>
      </c>
      <c r="D111" s="45">
        <v>0.48299999999999998</v>
      </c>
      <c r="E111" s="7"/>
      <c r="F111" s="44">
        <v>43682</v>
      </c>
      <c r="G111" s="45">
        <v>0.41499999999999998</v>
      </c>
      <c r="H111" s="7"/>
      <c r="I111" s="44">
        <v>43682</v>
      </c>
      <c r="J111" s="7"/>
      <c r="K111" s="7"/>
      <c r="L111" s="44">
        <v>43682</v>
      </c>
      <c r="M111" s="7"/>
      <c r="N111" s="7"/>
      <c r="O111" s="44">
        <v>43682</v>
      </c>
      <c r="P111" s="45">
        <v>1</v>
      </c>
      <c r="Q111" s="7"/>
      <c r="R111" s="44">
        <v>43682</v>
      </c>
      <c r="S111" s="7"/>
      <c r="T111" s="7"/>
      <c r="U111" s="44">
        <v>43682</v>
      </c>
      <c r="V111" s="45">
        <v>0.26800000000000002</v>
      </c>
    </row>
    <row r="112" spans="1:22" x14ac:dyDescent="0.3">
      <c r="A112" s="7"/>
      <c r="B112" s="7"/>
      <c r="C112" s="44">
        <v>43692</v>
      </c>
      <c r="D112" s="45">
        <v>0.32100000000000001</v>
      </c>
      <c r="E112" s="7"/>
      <c r="F112" s="44">
        <v>43692</v>
      </c>
      <c r="G112" s="45">
        <v>0.248</v>
      </c>
      <c r="H112" s="7"/>
      <c r="I112" s="44">
        <v>43692</v>
      </c>
      <c r="J112" s="7"/>
      <c r="K112" s="7"/>
      <c r="L112" s="44">
        <v>43692</v>
      </c>
      <c r="M112" s="7"/>
      <c r="N112" s="7"/>
      <c r="O112" s="44">
        <v>43692</v>
      </c>
      <c r="P112" s="45">
        <v>3.35</v>
      </c>
      <c r="Q112" s="7"/>
      <c r="R112" s="44">
        <v>43692</v>
      </c>
      <c r="S112" s="7"/>
      <c r="T112" s="7"/>
      <c r="U112" s="44">
        <v>43692</v>
      </c>
      <c r="V112" s="45">
        <v>9.0999999999999998E-2</v>
      </c>
    </row>
    <row r="113" spans="1:22" x14ac:dyDescent="0.3">
      <c r="A113" s="7"/>
      <c r="B113" s="7"/>
      <c r="C113" s="7"/>
      <c r="D113" s="7"/>
      <c r="E113" s="7"/>
      <c r="F113" s="7"/>
      <c r="G113" s="7"/>
      <c r="H113" s="7"/>
      <c r="I113" s="7"/>
      <c r="J113" s="7"/>
      <c r="K113" s="7"/>
      <c r="L113" s="7"/>
      <c r="M113" s="7"/>
      <c r="N113" s="7"/>
      <c r="O113" s="7"/>
      <c r="P113" s="7"/>
      <c r="Q113" s="7"/>
      <c r="R113" s="7"/>
      <c r="S113" s="7"/>
      <c r="T113" s="7"/>
      <c r="U113" s="7"/>
      <c r="V113" s="7"/>
    </row>
    <row r="114" spans="1:22" x14ac:dyDescent="0.3">
      <c r="A114" s="7"/>
      <c r="B114" s="7"/>
      <c r="C114" s="7"/>
      <c r="D114" s="7"/>
      <c r="E114" s="7"/>
      <c r="F114" s="7"/>
      <c r="G114" s="7"/>
      <c r="H114" s="7"/>
      <c r="I114" s="7"/>
      <c r="J114" s="7"/>
      <c r="K114" s="7"/>
      <c r="L114" s="7"/>
      <c r="M114" s="45"/>
      <c r="N114" s="7"/>
      <c r="O114" s="7"/>
      <c r="P114" s="7"/>
      <c r="Q114" s="7"/>
      <c r="R114" s="7"/>
      <c r="S114" s="7"/>
      <c r="T114" s="7"/>
      <c r="U114" s="7"/>
      <c r="V114" s="7"/>
    </row>
    <row r="115" spans="1:22" x14ac:dyDescent="0.3">
      <c r="A115" s="7"/>
      <c r="B115" s="7"/>
      <c r="C115" s="7"/>
      <c r="D115" s="7"/>
      <c r="E115" s="7"/>
      <c r="F115" s="7"/>
      <c r="G115" s="7"/>
      <c r="H115" s="7"/>
      <c r="I115" s="7"/>
      <c r="J115" s="7"/>
      <c r="K115" s="7"/>
      <c r="L115" s="7"/>
      <c r="M115" s="45"/>
      <c r="N115" s="7"/>
      <c r="O115" s="7"/>
      <c r="P115" s="7"/>
      <c r="Q115" s="7"/>
      <c r="R115" s="7"/>
      <c r="S115" s="7"/>
      <c r="T115" s="7"/>
      <c r="U115" s="7"/>
      <c r="V115" s="7"/>
    </row>
    <row r="116" spans="1:22" x14ac:dyDescent="0.3">
      <c r="A116" s="7"/>
      <c r="B116" s="7"/>
      <c r="C116" s="7"/>
      <c r="D116" s="7"/>
      <c r="E116" s="7"/>
      <c r="F116" s="7"/>
      <c r="G116" s="7"/>
      <c r="H116" s="7"/>
      <c r="I116" s="7"/>
      <c r="J116" s="7"/>
      <c r="K116" s="7"/>
      <c r="L116" s="7"/>
      <c r="M116" s="45"/>
      <c r="N116" s="7"/>
      <c r="O116" s="7"/>
      <c r="P116" s="7"/>
      <c r="Q116" s="7"/>
      <c r="R116" s="7"/>
      <c r="S116" s="7"/>
      <c r="T116" s="7"/>
      <c r="U116" s="7"/>
      <c r="V116" s="7"/>
    </row>
    <row r="117" spans="1:22" x14ac:dyDescent="0.3">
      <c r="A117" s="7"/>
      <c r="B117" s="7"/>
      <c r="C117" s="7"/>
      <c r="D117" s="7"/>
      <c r="E117" s="7"/>
      <c r="F117" s="7"/>
      <c r="G117" s="7"/>
      <c r="H117" s="7"/>
      <c r="I117" s="7"/>
      <c r="J117" s="7"/>
      <c r="K117" s="7"/>
      <c r="L117" s="7"/>
      <c r="M117" s="45"/>
      <c r="N117" s="7"/>
      <c r="O117" s="7"/>
      <c r="P117" s="7"/>
      <c r="Q117" s="7"/>
      <c r="R117" s="7"/>
      <c r="S117" s="7"/>
      <c r="T117" s="7"/>
      <c r="U117" s="7"/>
      <c r="V117" s="7"/>
    </row>
    <row r="118" spans="1:22" x14ac:dyDescent="0.3">
      <c r="A118" s="7"/>
      <c r="B118" s="7"/>
      <c r="C118" s="7"/>
      <c r="D118" s="7"/>
      <c r="E118" s="7"/>
      <c r="F118" s="7"/>
      <c r="G118" s="7"/>
      <c r="H118" s="7"/>
      <c r="I118" s="7"/>
      <c r="J118" s="7"/>
      <c r="K118" s="7"/>
      <c r="L118" s="7"/>
      <c r="M118" s="45"/>
      <c r="N118" s="7"/>
      <c r="O118" s="7"/>
      <c r="P118" s="7"/>
      <c r="Q118" s="7"/>
      <c r="R118" s="7"/>
      <c r="S118" s="7"/>
      <c r="T118" s="7"/>
      <c r="U118" s="7"/>
      <c r="V118" s="7"/>
    </row>
    <row r="119" spans="1:22" x14ac:dyDescent="0.3">
      <c r="A119" s="7"/>
      <c r="B119" s="7"/>
      <c r="C119" s="7"/>
      <c r="D119" s="7"/>
      <c r="E119" s="7"/>
      <c r="F119" s="7"/>
      <c r="G119" s="7"/>
      <c r="H119" s="7"/>
      <c r="I119" s="7"/>
      <c r="J119" s="7"/>
      <c r="K119" s="7"/>
      <c r="L119" s="7"/>
      <c r="M119" s="45"/>
      <c r="N119" s="7"/>
      <c r="O119" s="7"/>
      <c r="P119" s="7"/>
      <c r="Q119" s="7"/>
      <c r="R119" s="7"/>
      <c r="S119" s="7"/>
      <c r="T119" s="7"/>
      <c r="U119" s="7"/>
      <c r="V119" s="7"/>
    </row>
    <row r="120" spans="1:22" x14ac:dyDescent="0.3">
      <c r="A120" s="7"/>
      <c r="B120" s="7"/>
      <c r="C120" s="7"/>
      <c r="D120" s="7"/>
      <c r="E120" s="7"/>
      <c r="F120" s="7"/>
      <c r="G120" s="7"/>
      <c r="H120" s="7"/>
      <c r="I120" s="7"/>
      <c r="J120" s="7"/>
      <c r="K120" s="7"/>
      <c r="L120" s="7"/>
      <c r="M120" s="45"/>
      <c r="N120" s="7"/>
      <c r="O120" s="7"/>
      <c r="P120" s="7"/>
      <c r="Q120" s="7"/>
      <c r="R120" s="7"/>
      <c r="S120" s="7"/>
      <c r="T120" s="7"/>
      <c r="U120" s="7"/>
      <c r="V120" s="7"/>
    </row>
    <row r="121" spans="1:22" x14ac:dyDescent="0.3">
      <c r="A121" s="7"/>
      <c r="B121" s="7"/>
      <c r="C121" s="7"/>
      <c r="D121" s="7"/>
      <c r="E121" s="7"/>
      <c r="F121" s="7"/>
      <c r="G121" s="7"/>
      <c r="H121" s="7"/>
      <c r="I121" s="7"/>
      <c r="J121" s="7"/>
      <c r="K121" s="7"/>
      <c r="L121" s="7"/>
      <c r="M121" s="45"/>
      <c r="N121" s="7"/>
      <c r="O121" s="7"/>
      <c r="P121" s="7"/>
      <c r="Q121" s="7"/>
      <c r="R121" s="7"/>
      <c r="S121" s="7"/>
      <c r="T121" s="7"/>
      <c r="U121" s="7"/>
      <c r="V121" s="7"/>
    </row>
    <row r="122" spans="1:22" x14ac:dyDescent="0.3">
      <c r="A122" s="7"/>
      <c r="B122" s="7"/>
      <c r="C122" s="7"/>
      <c r="D122" s="7"/>
      <c r="E122" s="7"/>
      <c r="F122" s="7"/>
      <c r="G122" s="7"/>
      <c r="H122" s="7"/>
      <c r="I122" s="7"/>
      <c r="J122" s="7"/>
      <c r="K122" s="7"/>
      <c r="L122" s="7"/>
      <c r="M122" s="45"/>
      <c r="N122" s="7"/>
      <c r="O122" s="7"/>
      <c r="P122" s="7"/>
      <c r="Q122" s="7"/>
      <c r="R122" s="7"/>
      <c r="S122" s="7"/>
      <c r="T122" s="7"/>
      <c r="U122" s="7"/>
      <c r="V122" s="7"/>
    </row>
    <row r="123" spans="1:22" x14ac:dyDescent="0.3">
      <c r="A123" s="7"/>
      <c r="B123" s="7"/>
      <c r="C123" s="7"/>
      <c r="D123" s="7"/>
      <c r="E123" s="7"/>
      <c r="F123" s="7"/>
      <c r="G123" s="7"/>
      <c r="H123" s="7"/>
      <c r="I123" s="7"/>
      <c r="J123" s="7"/>
      <c r="K123" s="7"/>
      <c r="L123" s="7"/>
      <c r="M123" s="7"/>
      <c r="N123" s="7"/>
      <c r="O123" s="7"/>
      <c r="P123" s="7"/>
      <c r="Q123" s="7"/>
      <c r="R123" s="7"/>
      <c r="S123" s="7"/>
      <c r="T123" s="7"/>
      <c r="U123" s="7"/>
      <c r="V123" s="7"/>
    </row>
    <row r="124" spans="1:22" x14ac:dyDescent="0.3">
      <c r="A124" s="7"/>
      <c r="B124" s="7"/>
      <c r="C124" s="7"/>
      <c r="D124" s="7"/>
      <c r="E124" s="7"/>
      <c r="F124" s="7"/>
      <c r="G124" s="7"/>
      <c r="H124" s="7"/>
      <c r="I124" s="7"/>
      <c r="J124" s="7"/>
      <c r="K124" s="7"/>
      <c r="L124" s="7"/>
      <c r="M124" s="7"/>
      <c r="N124" s="7"/>
      <c r="O124" s="7"/>
      <c r="P124" s="7"/>
      <c r="Q124" s="7"/>
      <c r="R124" s="7"/>
      <c r="S124" s="7"/>
      <c r="T124" s="7"/>
      <c r="U124" s="7"/>
      <c r="V124" s="7"/>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6B1B3-92A3-174A-BC50-8B00EEF044F0}">
  <dimension ref="A1"/>
  <sheetViews>
    <sheetView topLeftCell="A25" workbookViewId="0">
      <selection activeCell="O12" sqref="O12"/>
    </sheetView>
  </sheetViews>
  <sheetFormatPr defaultColWidth="11.5546875"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Site A</vt:lpstr>
      <vt:lpstr>Site B</vt:lpstr>
      <vt:lpstr>Site C</vt:lpstr>
      <vt:lpstr>Site D</vt:lpstr>
      <vt:lpstr>Site E</vt:lpstr>
      <vt:lpstr>Site F</vt:lpstr>
      <vt:lpstr>Site H</vt:lpstr>
      <vt:lpstr>Site I</vt:lpstr>
      <vt:lpstr>Sample location</vt:lpstr>
      <vt:lpstr>Methods</vt:lpstr>
    </vt:vector>
  </TitlesOfParts>
  <Company>Manhattan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Wilson</dc:creator>
  <cp:lastModifiedBy>Employee</cp:lastModifiedBy>
  <dcterms:created xsi:type="dcterms:W3CDTF">2019-08-27T13:43:18Z</dcterms:created>
  <dcterms:modified xsi:type="dcterms:W3CDTF">2022-10-05T16:31:59Z</dcterms:modified>
</cp:coreProperties>
</file>